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一" sheetId="2" r:id="rId1"/>
    <sheet name="表二" sheetId="3" r:id="rId2"/>
    <sheet name="表三" sheetId="6" r:id="rId3"/>
    <sheet name="表四" sheetId="8" r:id="rId4"/>
    <sheet name="表五" sheetId="9" r:id="rId5"/>
    <sheet name="表六" sheetId="21" r:id="rId6"/>
    <sheet name="表七" sheetId="20" r:id="rId7"/>
  </sheets>
  <definedNames>
    <definedName name="_xlnm._FilterDatabase" localSheetId="1" hidden="1">表二!#REF!</definedName>
    <definedName name="_xlnm.Print_Titles" localSheetId="2">表三!$1:$4</definedName>
  </definedNames>
  <calcPr calcId="144525"/>
</workbook>
</file>

<file path=xl/sharedStrings.xml><?xml version="1.0" encoding="utf-8"?>
<sst xmlns="http://schemas.openxmlformats.org/spreadsheetml/2006/main" count="256" uniqueCount="205">
  <si>
    <t>表一</t>
  </si>
  <si>
    <t>2019年度洋县一般公共预算收入决算表</t>
  </si>
  <si>
    <t>单位：万元</t>
  </si>
  <si>
    <t>项      目</t>
  </si>
  <si>
    <t>2019年决算数</t>
  </si>
  <si>
    <t>2019年调整预算数</t>
  </si>
  <si>
    <t>决算数比调整预算数</t>
  </si>
  <si>
    <t>2018年决算数（剔除政策性因素后同口径数）</t>
  </si>
  <si>
    <t>2019年决算数比上年</t>
  </si>
  <si>
    <t>备   注</t>
  </si>
  <si>
    <t>±额</t>
  </si>
  <si>
    <t>占%</t>
  </si>
  <si>
    <t>±%</t>
  </si>
  <si>
    <t>上划中省市收入</t>
  </si>
  <si>
    <t>地方收入</t>
  </si>
  <si>
    <t xml:space="preserve">  1、税收收入</t>
  </si>
  <si>
    <t xml:space="preserve">  2、非税收入</t>
  </si>
  <si>
    <t xml:space="preserve">    专项收入</t>
  </si>
  <si>
    <t xml:space="preserve">    行政事业性收费及罚没收入</t>
  </si>
  <si>
    <t xml:space="preserve">    国有资源（资产）有偿使用收入</t>
  </si>
  <si>
    <t xml:space="preserve">    政府住房基金收入</t>
  </si>
  <si>
    <t xml:space="preserve">    其他收入</t>
  </si>
  <si>
    <t>财政总收入</t>
  </si>
  <si>
    <t xml:space="preserve">    备注：2019年实施了更大规模的减税降费政策，剔除减税降费政策影响，全县地方财政收入同口径增长11.3%.</t>
  </si>
  <si>
    <t>表二</t>
  </si>
  <si>
    <t>2019年度洋县一般公共预算支出表</t>
  </si>
  <si>
    <t>项     目</t>
  </si>
  <si>
    <t>2019年调整预算数（含上级专款）</t>
  </si>
  <si>
    <t>决算数占调整预算％</t>
  </si>
  <si>
    <t>2018年决算数</t>
  </si>
  <si>
    <t>备  注</t>
  </si>
  <si>
    <t>一、一般公共服务支出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</si>
  <si>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</si>
  <si>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</si>
  <si>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</si>
  <si>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</si>
  <si>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</si>
  <si>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</si>
  <si>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</si>
  <si>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</si>
  <si>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</si>
  <si>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</si>
  <si>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</si>
  <si>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</si>
  <si>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十四、自然资源海洋气象等支出</t>
  </si>
  <si>
    <t>十五、住房保障支出</t>
  </si>
  <si>
    <t>十六、粮油物资储备支出</t>
  </si>
  <si>
    <t>机构改革相关支出科目调整</t>
  </si>
  <si>
    <t>十七、灾害防治及应急管理支出</t>
  </si>
  <si>
    <t>十八、债务付息支出</t>
  </si>
  <si>
    <t>十九、债务发行费用支出</t>
  </si>
  <si>
    <t xml:space="preserve">  一般预算支出合计</t>
  </si>
  <si>
    <t>表三</t>
  </si>
  <si>
    <t>2019年度洋县一般公共预算税收返还和转移支付决算表</t>
  </si>
  <si>
    <t>预算科目</t>
  </si>
  <si>
    <t>决算数</t>
  </si>
  <si>
    <t xml:space="preserve">  一、返还性收入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</si>
  <si>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</si>
  <si>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</si>
  <si>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</si>
  <si>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</si>
  <si>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</si>
  <si>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</si>
  <si>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 xml:space="preserve">  二、一般性转移支付收入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</si>
  <si>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</si>
  <si>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</si>
  <si>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</si>
  <si>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</si>
  <si>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</si>
  <si>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</si>
  <si>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</si>
  <si>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</si>
  <si>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</si>
  <si>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</si>
  <si>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城乡居民基本医疗保险转移支付收入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</si>
  <si>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</si>
  <si>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</si>
  <si>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</si>
  <si>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</si>
  <si>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</si>
  <si>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</si>
  <si>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</si>
  <si>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贫困地区转移支付收入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</si>
  <si>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</si>
  <si>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</si>
  <si>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</si>
  <si>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</si>
  <si>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</si>
  <si>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</si>
  <si>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</si>
  <si>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</si>
  <si>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卫生健康共同财政事权转移支付收入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</si>
  <si>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</si>
  <si>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</si>
  <si>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</si>
  <si>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</si>
  <si>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</si>
  <si>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</si>
  <si>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</si>
  <si>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</si>
  <si>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</si>
  <si>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</si>
  <si>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其他共同财政事权转移支付收入  </t>
  </si>
  <si>
    <t xml:space="preserve">    其他一般性转移支付收入</t>
  </si>
  <si>
    <t xml:space="preserve">  三、专项转移支付收入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</si>
  <si>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</si>
  <si>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</si>
  <si>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</si>
  <si>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</si>
  <si>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</si>
  <si>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</si>
  <si>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</si>
  <si>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</si>
  <si>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</si>
  <si>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</si>
  <si>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</si>
  <si>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</si>
  <si>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</si>
  <si>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</si>
  <si>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</si>
  <si>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</si>
  <si>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</si>
  <si>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</si>
  <si>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</si>
  <si>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四、上解上级支出</t>
  </si>
  <si>
    <t xml:space="preserve">    体制上解支出</t>
  </si>
  <si>
    <t xml:space="preserve">    专项上解支出</t>
  </si>
  <si>
    <t>表四</t>
  </si>
  <si>
    <t>2019年度洋县地方政府债务限额和余额情况表</t>
  </si>
  <si>
    <t>项目</t>
  </si>
  <si>
    <t>一般债务</t>
  </si>
  <si>
    <t>专项债务</t>
  </si>
  <si>
    <t>预算数</t>
  </si>
  <si>
    <t>本年地方政府债务余额限额</t>
  </si>
  <si>
    <t>年末地方政府债务余额</t>
  </si>
  <si>
    <t>表五</t>
  </si>
  <si>
    <t>洋县2019年政府性基金预算收支执行表</t>
  </si>
  <si>
    <t>收入项目</t>
  </si>
  <si>
    <t>支出项目</t>
  </si>
  <si>
    <t>一、国有土地收益基金收入</t>
  </si>
  <si>
    <t>一、文化旅游体育与传媒支出</t>
  </si>
  <si>
    <t>二、农业土地开发资金收入</t>
  </si>
  <si>
    <t>二、社会保障和就业支出</t>
  </si>
  <si>
    <t>三、国有土地使用权出让收入</t>
  </si>
  <si>
    <t>三、城乡社区支出</t>
  </si>
  <si>
    <t>四、城市基础设施配套费收入</t>
  </si>
  <si>
    <t>四、其他支出</t>
  </si>
  <si>
    <t>五、污水处理费收入</t>
  </si>
  <si>
    <t>五、债务付息支出</t>
  </si>
  <si>
    <t>六、其他政府性基金收入</t>
  </si>
  <si>
    <t>六、债务发行费用支出</t>
  </si>
  <si>
    <t>收入合计</t>
  </si>
  <si>
    <t>支出合计</t>
  </si>
  <si>
    <t>加：政府性基金转移补助收入</t>
  </si>
  <si>
    <t>加：上解支出</t>
  </si>
  <si>
    <t xml:space="preserve">    增发的专项债券</t>
  </si>
  <si>
    <t xml:space="preserve">    政府性基金调入公共预算</t>
  </si>
  <si>
    <t xml:space="preserve">    置换专项债券安排的还本支出</t>
  </si>
  <si>
    <t>收入总计</t>
  </si>
  <si>
    <t>支出总计</t>
  </si>
  <si>
    <t>表六</t>
  </si>
  <si>
    <t>洋县2019年社保基金预算收支决算表</t>
  </si>
  <si>
    <t>2019年
预算数</t>
  </si>
  <si>
    <t>决算数比预算数</t>
  </si>
  <si>
    <t>一、城乡居民基本养老保险基金收入</t>
  </si>
  <si>
    <t>一、城乡居民基本养老保险基金支出</t>
  </si>
  <si>
    <t xml:space="preserve">    缴费收入</t>
  </si>
  <si>
    <t xml:space="preserve">   基本养老金支出</t>
  </si>
  <si>
    <t xml:space="preserve">    利息收入</t>
  </si>
  <si>
    <t xml:space="preserve">   个人账户支出</t>
  </si>
  <si>
    <t xml:space="preserve">    财政补贴收入</t>
  </si>
  <si>
    <t xml:space="preserve">   丧葬抚恤支出</t>
  </si>
  <si>
    <t xml:space="preserve">    委托投资收益</t>
  </si>
  <si>
    <t xml:space="preserve">   转移支出</t>
  </si>
  <si>
    <t xml:space="preserve">    异地转移</t>
  </si>
  <si>
    <t>二、城乡居民医疗保险基金收入</t>
  </si>
  <si>
    <t>二、城乡居民医疗保险基金支出</t>
  </si>
  <si>
    <t xml:space="preserve">   社会保险待遇支出</t>
  </si>
  <si>
    <t xml:space="preserve">   大病支出</t>
  </si>
  <si>
    <t xml:space="preserve">    上级专户拨入</t>
  </si>
  <si>
    <t xml:space="preserve">   上解支出</t>
  </si>
  <si>
    <t>三、机关事业单位养老保险基金收入</t>
  </si>
  <si>
    <t>三、机关事业单位养老保险基金支出</t>
  </si>
  <si>
    <t xml:space="preserve">    基本养老保险费收入</t>
  </si>
  <si>
    <t xml:space="preserve">   其他支出</t>
  </si>
  <si>
    <t>上年结余</t>
  </si>
  <si>
    <t xml:space="preserve"> 年终结余</t>
  </si>
  <si>
    <t xml:space="preserve">  其中：城乡居民基本养老保险基金结余</t>
  </si>
  <si>
    <t xml:space="preserve">       城乡居民医疗保险基金结余</t>
  </si>
  <si>
    <t xml:space="preserve">     机关事业单位养老保险基金结余</t>
  </si>
  <si>
    <t>表七</t>
  </si>
  <si>
    <t>2019年度洋县“三公”经费决算表</t>
  </si>
  <si>
    <t>单位：万元、%</t>
  </si>
  <si>
    <t>累计支出数</t>
  </si>
  <si>
    <t>执行数比调整预算数</t>
  </si>
  <si>
    <t>上年同期累计支出数</t>
  </si>
  <si>
    <t>累计支出比上年</t>
  </si>
  <si>
    <t>备注</t>
  </si>
  <si>
    <t>“三公”经费小计</t>
  </si>
  <si>
    <t xml:space="preserve">    因公出国（境）经费</t>
  </si>
  <si>
    <t>2019年上级批准列支因公出境（出国）活动费用</t>
  </si>
  <si>
    <t xml:space="preserve">    公务用车购置费用</t>
  </si>
  <si>
    <t>2019年上级批准列支公务用车更新费用</t>
  </si>
  <si>
    <t xml:space="preserve">    公务车辆运行和维护费</t>
  </si>
  <si>
    <t xml:space="preserve">    公务接待费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</si>
</sst>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0_ "/>
    <numFmt numFmtId="178" formatCode="0.00;[Red]0.00"/>
    <numFmt numFmtId="179" formatCode="0.0%"/>
    <numFmt numFmtId="180" formatCode="_ * #,##0.0_ ;_ * \-#,##0.0_ ;_ * &quot;-&quot;??_ ;_ @_ "/>
    <numFmt numFmtId="181" formatCode="_ * #,##0_ ;_ * \-#,##0_ ;_ * &quot;-&quot;??_ ;_ @_ "/>
    <numFmt numFmtId="182" formatCode="#,##0_);[Red]\(#,##0\)"/>
  </numFmts>
  <fonts count="40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b/>
      <sz val="22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rgb="FF00B050"/>
      <name val="宋体"/>
      <charset val="134"/>
    </font>
    <font>
      <sz val="11"/>
      <color theme="1"/>
      <name val="宋体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20"/>
      <name val="方正小标宋简体"/>
      <charset val="134"/>
    </font>
    <font>
      <b/>
      <sz val="12"/>
      <name val="Arial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5" borderId="13" applyNumberFormat="0" applyFont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5" fillId="4" borderId="12" applyNumberFormat="0" applyAlignment="0" applyProtection="0">
      <alignment vertical="center"/>
    </xf>
    <xf numFmtId="0" fontId="34" fillId="20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 applyBorder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177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 shrinkToFi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4" fillId="0" borderId="1" xfId="54" applyNumberFormat="1" applyFont="1" applyBorder="1" applyAlignment="1">
      <alignment horizontal="center" vertical="center"/>
    </xf>
    <xf numFmtId="49" fontId="4" fillId="0" borderId="1" xfId="54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3" fontId="2" fillId="0" borderId="1" xfId="52" applyNumberFormat="1" applyFont="1" applyFill="1" applyBorder="1" applyAlignment="1" applyProtection="1">
      <alignment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3" fontId="2" fillId="0" borderId="1" xfId="52" applyNumberFormat="1" applyFont="1" applyFill="1" applyBorder="1" applyAlignment="1" applyProtection="1">
      <alignment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76" fontId="7" fillId="0" borderId="1" xfId="0" applyNumberFormat="1" applyFont="1" applyFill="1" applyBorder="1" applyAlignment="1">
      <alignment horizontal="left" vertical="center"/>
    </xf>
    <xf numFmtId="176" fontId="8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6" fillId="0" borderId="0" xfId="53" applyFo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6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6" fillId="0" borderId="1" xfId="52" applyNumberFormat="1" applyFont="1" applyFill="1" applyBorder="1" applyAlignment="1" applyProtection="1">
      <alignment vertical="center"/>
    </xf>
    <xf numFmtId="176" fontId="6" fillId="0" borderId="4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/>
    </xf>
    <xf numFmtId="3" fontId="6" fillId="0" borderId="3" xfId="52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/>
    <xf numFmtId="0" fontId="6" fillId="0" borderId="1" xfId="52" applyFont="1" applyFill="1" applyBorder="1" applyAlignment="1">
      <alignment vertical="center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5" xfId="52" applyFont="1" applyFill="1" applyBorder="1" applyAlignment="1">
      <alignment vertical="center"/>
    </xf>
    <xf numFmtId="0" fontId="6" fillId="2" borderId="6" xfId="0" applyNumberFormat="1" applyFont="1" applyFill="1" applyBorder="1" applyAlignment="1" applyProtection="1">
      <alignment vertical="center"/>
    </xf>
    <xf numFmtId="0" fontId="6" fillId="2" borderId="4" xfId="0" applyNumberFormat="1" applyFont="1" applyFill="1" applyBorder="1" applyAlignment="1" applyProtection="1">
      <alignment vertical="center"/>
    </xf>
    <xf numFmtId="0" fontId="6" fillId="0" borderId="1" xfId="52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12" fillId="0" borderId="0" xfId="0" applyNumberFormat="1" applyFont="1" applyFill="1" applyAlignment="1">
      <alignment horizontal="center" vertical="center"/>
    </xf>
    <xf numFmtId="0" fontId="13" fillId="0" borderId="0" xfId="52" applyFont="1" applyFill="1" applyBorder="1" applyAlignment="1">
      <alignment horizontal="center" vertical="center"/>
    </xf>
    <xf numFmtId="0" fontId="13" fillId="0" borderId="0" xfId="52" applyFont="1" applyFill="1" applyBorder="1" applyAlignment="1">
      <alignment horizontal="left" vertical="center"/>
    </xf>
    <xf numFmtId="0" fontId="2" fillId="0" borderId="0" xfId="52" applyFont="1" applyFill="1" applyAlignment="1"/>
    <xf numFmtId="0" fontId="2" fillId="0" borderId="0" xfId="52" applyFont="1" applyFill="1" applyAlignment="1">
      <alignment horizontal="left"/>
    </xf>
    <xf numFmtId="0" fontId="2" fillId="0" borderId="0" xfId="52" applyFont="1" applyFill="1" applyBorder="1" applyAlignment="1">
      <alignment horizontal="right"/>
    </xf>
    <xf numFmtId="0" fontId="4" fillId="0" borderId="3" xfId="52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14" fillId="0" borderId="1" xfId="54" applyFont="1" applyFill="1" applyBorder="1" applyAlignment="1"/>
    <xf numFmtId="0" fontId="4" fillId="0" borderId="5" xfId="52" applyFont="1" applyFill="1" applyBorder="1" applyAlignment="1">
      <alignment horizontal="center" vertical="center" wrapText="1"/>
    </xf>
    <xf numFmtId="176" fontId="4" fillId="0" borderId="1" xfId="54" applyNumberFormat="1" applyFont="1" applyFill="1" applyBorder="1" applyAlignment="1">
      <alignment horizontal="center" vertical="center"/>
    </xf>
    <xf numFmtId="179" fontId="4" fillId="0" borderId="1" xfId="54" applyNumberFormat="1" applyFont="1" applyFill="1" applyBorder="1" applyAlignment="1">
      <alignment horizontal="center" vertical="center"/>
    </xf>
    <xf numFmtId="3" fontId="2" fillId="0" borderId="1" xfId="52" applyNumberFormat="1" applyFont="1" applyFill="1" applyBorder="1" applyAlignment="1" applyProtection="1">
      <alignment horizontal="left" vertical="center"/>
    </xf>
    <xf numFmtId="176" fontId="6" fillId="0" borderId="1" xfId="52" applyNumberFormat="1" applyFont="1" applyFill="1" applyBorder="1" applyAlignment="1">
      <alignment horizontal="center" vertical="center"/>
    </xf>
    <xf numFmtId="179" fontId="6" fillId="0" borderId="1" xfId="8" applyNumberFormat="1" applyFont="1" applyFill="1" applyBorder="1" applyAlignment="1">
      <alignment horizontal="center" vertical="center" wrapText="1"/>
    </xf>
    <xf numFmtId="0" fontId="6" fillId="0" borderId="1" xfId="52" applyFont="1" applyFill="1" applyBorder="1" applyAlignment="1" applyProtection="1">
      <alignment horizontal="left" vertical="center"/>
      <protection locked="0"/>
    </xf>
    <xf numFmtId="176" fontId="6" fillId="0" borderId="1" xfId="8" applyNumberFormat="1" applyFont="1" applyFill="1" applyBorder="1" applyAlignment="1">
      <alignment horizontal="center" vertical="center" wrapText="1"/>
    </xf>
    <xf numFmtId="9" fontId="6" fillId="0" borderId="1" xfId="8" applyNumberFormat="1" applyFont="1" applyFill="1" applyBorder="1" applyAlignment="1">
      <alignment horizontal="center" vertical="center" wrapText="1"/>
    </xf>
    <xf numFmtId="0" fontId="2" fillId="0" borderId="1" xfId="52" applyFont="1" applyFill="1" applyBorder="1" applyAlignment="1"/>
    <xf numFmtId="180" fontId="6" fillId="0" borderId="1" xfId="8" applyNumberFormat="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vertical="center" wrapText="1"/>
    </xf>
    <xf numFmtId="0" fontId="2" fillId="0" borderId="1" xfId="52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176" fontId="6" fillId="0" borderId="1" xfId="52" applyNumberFormat="1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vertical="center" wrapText="1"/>
    </xf>
    <xf numFmtId="176" fontId="6" fillId="0" borderId="1" xfId="8" applyNumberFormat="1" applyFont="1" applyFill="1" applyBorder="1" applyAlignment="1">
      <alignment horizontal="center" vertical="center"/>
    </xf>
    <xf numFmtId="0" fontId="6" fillId="0" borderId="3" xfId="52" applyFont="1" applyFill="1" applyBorder="1" applyAlignment="1">
      <alignment vertical="center" wrapText="1"/>
    </xf>
    <xf numFmtId="176" fontId="6" fillId="0" borderId="1" xfId="8" applyNumberFormat="1" applyFont="1" applyFill="1" applyBorder="1" applyAlignment="1">
      <alignment horizontal="left" vertical="center"/>
    </xf>
    <xf numFmtId="0" fontId="6" fillId="0" borderId="5" xfId="52" applyFont="1" applyFill="1" applyBorder="1" applyAlignment="1">
      <alignment horizontal="center" vertical="center" wrapText="1"/>
    </xf>
    <xf numFmtId="176" fontId="6" fillId="0" borderId="5" xfId="5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181" fontId="17" fillId="0" borderId="1" xfId="8" applyNumberFormat="1" applyFont="1" applyBorder="1" applyAlignment="1">
      <alignment horizontal="center" vertical="center"/>
    </xf>
    <xf numFmtId="181" fontId="17" fillId="0" borderId="1" xfId="8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76" fontId="18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0" xfId="0" applyFont="1">
      <alignment vertical="center"/>
    </xf>
    <xf numFmtId="0" fontId="6" fillId="3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14" fillId="0" borderId="1" xfId="54" applyFont="1" applyFill="1" applyBorder="1" applyAlignment="1">
      <alignment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49" fontId="4" fillId="0" borderId="1" xfId="54" applyNumberFormat="1" applyFont="1" applyFill="1" applyBorder="1" applyAlignment="1">
      <alignment horizontal="center" vertical="center" wrapText="1"/>
    </xf>
    <xf numFmtId="179" fontId="4" fillId="0" borderId="1" xfId="5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76" fontId="6" fillId="0" borderId="5" xfId="53" applyNumberFormat="1" applyFont="1" applyFill="1" applyBorder="1" applyAlignment="1">
      <alignment horizontal="center" vertical="center"/>
    </xf>
    <xf numFmtId="176" fontId="6" fillId="0" borderId="1" xfId="53" applyNumberFormat="1" applyFont="1" applyFill="1" applyBorder="1" applyAlignment="1">
      <alignment horizontal="center" vertical="center"/>
    </xf>
    <xf numFmtId="179" fontId="6" fillId="0" borderId="1" xfId="53" applyNumberFormat="1" applyFont="1" applyFill="1" applyBorder="1" applyAlignment="1">
      <alignment horizontal="center" vertical="center"/>
    </xf>
    <xf numFmtId="9" fontId="6" fillId="0" borderId="1" xfId="53" applyNumberFormat="1" applyFont="1" applyFill="1" applyBorder="1" applyAlignment="1">
      <alignment horizontal="center" vertical="center"/>
    </xf>
    <xf numFmtId="179" fontId="2" fillId="0" borderId="1" xfId="53" applyNumberFormat="1" applyFont="1" applyBorder="1" applyAlignment="1">
      <alignment vertical="center"/>
    </xf>
    <xf numFmtId="0" fontId="2" fillId="0" borderId="1" xfId="53" applyFont="1" applyBorder="1">
      <alignment vertical="center"/>
    </xf>
    <xf numFmtId="0" fontId="2" fillId="0" borderId="1" xfId="19" applyFont="1" applyFill="1" applyBorder="1" applyAlignment="1">
      <alignment vertical="center"/>
    </xf>
    <xf numFmtId="0" fontId="6" fillId="0" borderId="1" xfId="53" applyFont="1" applyFill="1" applyBorder="1" applyAlignment="1">
      <alignment horizontal="center" vertical="center"/>
    </xf>
    <xf numFmtId="0" fontId="2" fillId="0" borderId="1" xfId="53" applyFont="1" applyFill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182" fontId="4" fillId="0" borderId="1" xfId="52" applyNumberFormat="1" applyFont="1" applyFill="1" applyBorder="1" applyAlignment="1">
      <alignment horizontal="center" vertical="center" wrapText="1"/>
    </xf>
    <xf numFmtId="176" fontId="4" fillId="0" borderId="1" xfId="54" applyNumberFormat="1" applyFont="1" applyFill="1" applyBorder="1" applyAlignment="1">
      <alignment horizontal="center" vertical="center" wrapText="1"/>
    </xf>
    <xf numFmtId="0" fontId="2" fillId="0" borderId="5" xfId="52" applyFont="1" applyFill="1" applyBorder="1" applyAlignment="1">
      <alignment vertical="center"/>
    </xf>
    <xf numFmtId="176" fontId="6" fillId="0" borderId="5" xfId="52" applyNumberFormat="1" applyFont="1" applyFill="1" applyBorder="1" applyAlignment="1">
      <alignment horizontal="center" vertical="center"/>
    </xf>
    <xf numFmtId="179" fontId="6" fillId="0" borderId="1" xfId="52" applyNumberFormat="1" applyFont="1" applyFill="1" applyBorder="1" applyAlignment="1">
      <alignment horizontal="center" vertical="center"/>
    </xf>
    <xf numFmtId="0" fontId="2" fillId="0" borderId="1" xfId="52" applyFont="1" applyFill="1" applyBorder="1" applyAlignment="1">
      <alignment vertical="center"/>
    </xf>
    <xf numFmtId="176" fontId="6" fillId="0" borderId="1" xfId="13" applyNumberFormat="1" applyFont="1" applyFill="1" applyBorder="1" applyAlignment="1">
      <alignment horizontal="center" vertical="center"/>
    </xf>
    <xf numFmtId="0" fontId="2" fillId="0" borderId="1" xfId="52" applyFont="1" applyFill="1" applyBorder="1" applyAlignment="1">
      <alignment horizontal="left" vertical="center"/>
    </xf>
    <xf numFmtId="0" fontId="2" fillId="0" borderId="1" xfId="13" applyFont="1" applyBorder="1" applyAlignment="1">
      <alignment vertical="center"/>
    </xf>
    <xf numFmtId="0" fontId="2" fillId="0" borderId="1" xfId="52" applyNumberFormat="1" applyFont="1" applyFill="1" applyBorder="1" applyAlignment="1">
      <alignment horizontal="left" vertical="center" shrinkToFit="1"/>
    </xf>
    <xf numFmtId="176" fontId="6" fillId="0" borderId="1" xfId="13" applyNumberFormat="1" applyFont="1" applyFill="1" applyBorder="1" applyAlignment="1">
      <alignment horizontal="center" vertical="center" wrapText="1"/>
    </xf>
    <xf numFmtId="9" fontId="6" fillId="0" borderId="1" xfId="52" applyNumberFormat="1" applyFont="1" applyFill="1" applyBorder="1" applyAlignment="1">
      <alignment horizontal="center" vertical="center"/>
    </xf>
    <xf numFmtId="179" fontId="2" fillId="0" borderId="1" xfId="52" applyNumberFormat="1" applyFont="1" applyFill="1" applyBorder="1" applyAlignme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2008年县级收入任务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_报人大预算表（支出）" xfId="53"/>
    <cellStyle name="323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K13" sqref="K13"/>
    </sheetView>
  </sheetViews>
  <sheetFormatPr defaultColWidth="9" defaultRowHeight="13.5"/>
  <cols>
    <col min="1" max="1" width="34.625" customWidth="1"/>
    <col min="2" max="2" width="17.25" customWidth="1"/>
    <col min="3" max="3" width="10.625" customWidth="1"/>
    <col min="4" max="4" width="10.125" customWidth="1"/>
    <col min="5" max="5" width="10" customWidth="1"/>
    <col min="6" max="6" width="18.375" customWidth="1"/>
    <col min="7" max="7" width="11.125" customWidth="1"/>
    <col min="8" max="8" width="12.5" customWidth="1"/>
    <col min="9" max="9" width="7.375" customWidth="1"/>
  </cols>
  <sheetData>
    <row r="1" ht="18.75" spans="1:2">
      <c r="A1" s="22" t="s">
        <v>0</v>
      </c>
      <c r="B1" s="88"/>
    </row>
    <row r="2" ht="22.5" spans="1:9">
      <c r="A2" s="99" t="s">
        <v>1</v>
      </c>
      <c r="B2" s="99"/>
      <c r="C2" s="99"/>
      <c r="D2" s="99"/>
      <c r="E2" s="99"/>
      <c r="F2" s="99"/>
      <c r="G2" s="99"/>
      <c r="H2" s="99"/>
      <c r="I2" s="99"/>
    </row>
    <row r="3" ht="14.25" spans="1:9">
      <c r="A3" s="119" t="s">
        <v>2</v>
      </c>
      <c r="B3" s="119"/>
      <c r="C3" s="119"/>
      <c r="D3" s="119"/>
      <c r="E3" s="119"/>
      <c r="F3" s="119"/>
      <c r="G3" s="119"/>
      <c r="H3" s="119"/>
      <c r="I3" s="119"/>
    </row>
    <row r="4" ht="50" customHeight="1" spans="1:9">
      <c r="A4" s="5" t="s">
        <v>3</v>
      </c>
      <c r="B4" s="5" t="s">
        <v>4</v>
      </c>
      <c r="C4" s="5" t="s">
        <v>5</v>
      </c>
      <c r="D4" s="54" t="s">
        <v>6</v>
      </c>
      <c r="E4" s="55"/>
      <c r="F4" s="120" t="s">
        <v>7</v>
      </c>
      <c r="G4" s="54" t="s">
        <v>8</v>
      </c>
      <c r="H4" s="103"/>
      <c r="I4" s="120" t="s">
        <v>9</v>
      </c>
    </row>
    <row r="5" ht="36" customHeight="1" spans="1:9">
      <c r="A5" s="5"/>
      <c r="B5" s="5"/>
      <c r="C5" s="5"/>
      <c r="D5" s="57" t="s">
        <v>10</v>
      </c>
      <c r="E5" s="58" t="s">
        <v>11</v>
      </c>
      <c r="F5" s="120"/>
      <c r="G5" s="121" t="s">
        <v>10</v>
      </c>
      <c r="H5" s="106" t="s">
        <v>12</v>
      </c>
      <c r="I5" s="120"/>
    </row>
    <row r="6" ht="14.25" spans="1:9">
      <c r="A6" s="122" t="s">
        <v>13</v>
      </c>
      <c r="B6" s="123">
        <f t="shared" ref="B6:F6" si="0">B16-B7</f>
        <v>46012</v>
      </c>
      <c r="C6" s="123">
        <f t="shared" si="0"/>
        <v>44600</v>
      </c>
      <c r="D6" s="60">
        <f t="shared" ref="D6:D8" si="1">B6-C6</f>
        <v>1412</v>
      </c>
      <c r="E6" s="124">
        <f t="shared" ref="E6:E13" si="2">B6/C6</f>
        <v>1.03165919282511</v>
      </c>
      <c r="F6" s="123">
        <f t="shared" si="0"/>
        <v>37733</v>
      </c>
      <c r="G6" s="60">
        <f t="shared" ref="G6:G14" si="3">B6-F6</f>
        <v>8279</v>
      </c>
      <c r="H6" s="124">
        <f t="shared" ref="H6:H14" si="4">G6/F6</f>
        <v>0.219410065459942</v>
      </c>
      <c r="I6" s="132"/>
    </row>
    <row r="7" ht="14.25" spans="1:9">
      <c r="A7" s="125" t="s">
        <v>14</v>
      </c>
      <c r="B7" s="126">
        <f>SUM(B8:B9)</f>
        <v>27430</v>
      </c>
      <c r="C7" s="126">
        <f>C8+C9</f>
        <v>27400</v>
      </c>
      <c r="D7" s="60">
        <f t="shared" si="1"/>
        <v>30</v>
      </c>
      <c r="E7" s="124">
        <f t="shared" si="2"/>
        <v>1.00109489051095</v>
      </c>
      <c r="F7" s="126">
        <f>SUM(F8:F9)</f>
        <v>26688</v>
      </c>
      <c r="G7" s="60">
        <f t="shared" si="3"/>
        <v>742</v>
      </c>
      <c r="H7" s="124">
        <v>0.113</v>
      </c>
      <c r="I7" s="132"/>
    </row>
    <row r="8" ht="14.25" spans="1:9">
      <c r="A8" s="125" t="s">
        <v>15</v>
      </c>
      <c r="B8" s="126">
        <v>22127</v>
      </c>
      <c r="C8" s="126">
        <v>22200</v>
      </c>
      <c r="D8" s="60">
        <f t="shared" si="1"/>
        <v>-73</v>
      </c>
      <c r="E8" s="124">
        <f t="shared" si="2"/>
        <v>0.996711711711712</v>
      </c>
      <c r="F8" s="126">
        <v>20368</v>
      </c>
      <c r="G8" s="60">
        <f t="shared" si="3"/>
        <v>1759</v>
      </c>
      <c r="H8" s="124">
        <f t="shared" si="4"/>
        <v>0.0863609583660644</v>
      </c>
      <c r="I8" s="132"/>
    </row>
    <row r="9" ht="14.25" spans="1:9">
      <c r="A9" s="127" t="s">
        <v>16</v>
      </c>
      <c r="B9" s="126">
        <v>5303</v>
      </c>
      <c r="C9" s="126">
        <v>5200</v>
      </c>
      <c r="D9" s="126">
        <f>SUM(D10:D14)</f>
        <v>103</v>
      </c>
      <c r="E9" s="124">
        <f t="shared" si="2"/>
        <v>1.01980769230769</v>
      </c>
      <c r="F9" s="126">
        <v>6320</v>
      </c>
      <c r="G9" s="60">
        <f t="shared" si="3"/>
        <v>-1017</v>
      </c>
      <c r="H9" s="124">
        <f t="shared" si="4"/>
        <v>-0.160917721518987</v>
      </c>
      <c r="I9" s="132"/>
    </row>
    <row r="10" ht="14.25" spans="1:9">
      <c r="A10" s="125" t="s">
        <v>17</v>
      </c>
      <c r="B10" s="126">
        <v>2366</v>
      </c>
      <c r="C10" s="126">
        <v>2360</v>
      </c>
      <c r="D10" s="60">
        <f t="shared" ref="D10:D14" si="5">B10-C10</f>
        <v>6</v>
      </c>
      <c r="E10" s="124">
        <f t="shared" si="2"/>
        <v>1.00254237288136</v>
      </c>
      <c r="F10" s="126">
        <v>4027</v>
      </c>
      <c r="G10" s="60">
        <f t="shared" si="3"/>
        <v>-1661</v>
      </c>
      <c r="H10" s="124">
        <f t="shared" si="4"/>
        <v>-0.41246585547554</v>
      </c>
      <c r="I10" s="132"/>
    </row>
    <row r="11" ht="14.25" spans="1:9">
      <c r="A11" s="128" t="s">
        <v>18</v>
      </c>
      <c r="B11" s="126">
        <v>1791</v>
      </c>
      <c r="C11" s="126">
        <v>1700</v>
      </c>
      <c r="D11" s="60">
        <f t="shared" si="5"/>
        <v>91</v>
      </c>
      <c r="E11" s="124">
        <f t="shared" si="2"/>
        <v>1.05352941176471</v>
      </c>
      <c r="F11" s="126">
        <v>852</v>
      </c>
      <c r="G11" s="60">
        <f t="shared" si="3"/>
        <v>939</v>
      </c>
      <c r="H11" s="124">
        <f t="shared" si="4"/>
        <v>1.10211267605634</v>
      </c>
      <c r="I11" s="132"/>
    </row>
    <row r="12" ht="14.25" spans="1:9">
      <c r="A12" s="129" t="s">
        <v>19</v>
      </c>
      <c r="B12" s="126">
        <v>501</v>
      </c>
      <c r="C12" s="126">
        <v>500</v>
      </c>
      <c r="D12" s="60">
        <f t="shared" si="5"/>
        <v>1</v>
      </c>
      <c r="E12" s="124">
        <f t="shared" si="2"/>
        <v>1.002</v>
      </c>
      <c r="F12" s="126">
        <v>712</v>
      </c>
      <c r="G12" s="60">
        <f t="shared" si="3"/>
        <v>-211</v>
      </c>
      <c r="H12" s="124">
        <f t="shared" si="4"/>
        <v>-0.296348314606742</v>
      </c>
      <c r="I12" s="132"/>
    </row>
    <row r="13" ht="14.25" spans="1:9">
      <c r="A13" s="129" t="s">
        <v>20</v>
      </c>
      <c r="B13" s="126">
        <v>518</v>
      </c>
      <c r="C13" s="126">
        <v>510</v>
      </c>
      <c r="D13" s="60">
        <f t="shared" si="5"/>
        <v>8</v>
      </c>
      <c r="E13" s="124">
        <f t="shared" si="2"/>
        <v>1.0156862745098</v>
      </c>
      <c r="F13" s="126">
        <v>112</v>
      </c>
      <c r="G13" s="60">
        <f t="shared" si="3"/>
        <v>406</v>
      </c>
      <c r="H13" s="124">
        <f t="shared" si="4"/>
        <v>3.625</v>
      </c>
      <c r="I13" s="132"/>
    </row>
    <row r="14" ht="14.25" spans="1:9">
      <c r="A14" s="125" t="s">
        <v>21</v>
      </c>
      <c r="B14" s="126">
        <v>127</v>
      </c>
      <c r="C14" s="126">
        <v>130</v>
      </c>
      <c r="D14" s="60">
        <f t="shared" si="5"/>
        <v>-3</v>
      </c>
      <c r="E14" s="124"/>
      <c r="F14" s="126">
        <v>91</v>
      </c>
      <c r="G14" s="60">
        <f t="shared" si="3"/>
        <v>36</v>
      </c>
      <c r="H14" s="124">
        <f t="shared" si="4"/>
        <v>0.395604395604396</v>
      </c>
      <c r="I14" s="132"/>
    </row>
    <row r="15" ht="14.25" spans="1:9">
      <c r="A15" s="125"/>
      <c r="B15" s="126"/>
      <c r="C15" s="60"/>
      <c r="D15" s="60"/>
      <c r="E15" s="124"/>
      <c r="F15" s="60"/>
      <c r="G15" s="60"/>
      <c r="H15" s="124"/>
      <c r="I15" s="132"/>
    </row>
    <row r="16" ht="14.25" spans="1:9">
      <c r="A16" s="125" t="s">
        <v>22</v>
      </c>
      <c r="B16" s="130">
        <v>73442</v>
      </c>
      <c r="C16" s="126">
        <v>72000</v>
      </c>
      <c r="D16" s="60">
        <f>B16-C16</f>
        <v>1442</v>
      </c>
      <c r="E16" s="124">
        <f>B16/C16</f>
        <v>1.02002777777778</v>
      </c>
      <c r="F16" s="126">
        <v>64421</v>
      </c>
      <c r="G16" s="60">
        <f>B16-F16</f>
        <v>9021</v>
      </c>
      <c r="H16" s="131">
        <f>G16/F16</f>
        <v>0.140031977150308</v>
      </c>
      <c r="I16" s="132"/>
    </row>
    <row r="17" ht="14.25" spans="1:9">
      <c r="A17" s="50" t="s">
        <v>23</v>
      </c>
      <c r="B17" s="50"/>
      <c r="C17" s="50"/>
      <c r="D17" s="50"/>
      <c r="E17" s="50"/>
      <c r="F17" s="50"/>
      <c r="G17" s="50"/>
      <c r="H17" s="50"/>
      <c r="I17" s="50"/>
    </row>
  </sheetData>
  <mergeCells count="10">
    <mergeCell ref="A2:I2"/>
    <mergeCell ref="A3:I3"/>
    <mergeCell ref="D4:E4"/>
    <mergeCell ref="G4:H4"/>
    <mergeCell ref="A17:I17"/>
    <mergeCell ref="A4:A5"/>
    <mergeCell ref="B4:B5"/>
    <mergeCell ref="C4:C5"/>
    <mergeCell ref="F4:F5"/>
    <mergeCell ref="I4:I5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workbookViewId="0">
      <selection activeCell="K20" sqref="K20"/>
    </sheetView>
  </sheetViews>
  <sheetFormatPr defaultColWidth="9" defaultRowHeight="13.5" outlineLevelCol="7"/>
  <cols>
    <col min="1" max="1" width="33.8666666666667" customWidth="1"/>
    <col min="2" max="2" width="15.5" style="77" customWidth="1"/>
    <col min="3" max="3" width="10.375" customWidth="1"/>
    <col min="4" max="4" width="12.25" customWidth="1"/>
    <col min="5" max="5" width="9.375"/>
    <col min="7" max="7" width="13.25" customWidth="1"/>
    <col min="8" max="8" width="27.5" customWidth="1"/>
  </cols>
  <sheetData>
    <row r="1" ht="18.75" spans="1:2">
      <c r="A1" s="22" t="s">
        <v>24</v>
      </c>
      <c r="B1" s="98"/>
    </row>
    <row r="2" ht="22.5" spans="1:8">
      <c r="A2" s="99" t="s">
        <v>25</v>
      </c>
      <c r="B2" s="99"/>
      <c r="C2" s="99"/>
      <c r="D2" s="99"/>
      <c r="E2" s="99"/>
      <c r="F2" s="99"/>
      <c r="G2" s="99"/>
      <c r="H2" s="99"/>
    </row>
    <row r="3" ht="14.25" spans="1:8">
      <c r="A3" s="100" t="s">
        <v>2</v>
      </c>
      <c r="B3" s="100"/>
      <c r="C3" s="100"/>
      <c r="D3" s="100"/>
      <c r="E3" s="100"/>
      <c r="F3" s="100"/>
      <c r="G3" s="100"/>
      <c r="H3" s="100"/>
    </row>
    <row r="4" s="97" customFormat="1" ht="14.25" spans="1:8">
      <c r="A4" s="101" t="s">
        <v>26</v>
      </c>
      <c r="B4" s="102" t="s">
        <v>4</v>
      </c>
      <c r="C4" s="102" t="s">
        <v>27</v>
      </c>
      <c r="D4" s="101" t="s">
        <v>28</v>
      </c>
      <c r="E4" s="101" t="s">
        <v>29</v>
      </c>
      <c r="F4" s="54" t="s">
        <v>8</v>
      </c>
      <c r="G4" s="103"/>
      <c r="H4" s="101" t="s">
        <v>30</v>
      </c>
    </row>
    <row r="5" s="97" customFormat="1" ht="14.25" spans="1:8">
      <c r="A5" s="104"/>
      <c r="B5" s="105"/>
      <c r="C5" s="105"/>
      <c r="D5" s="104"/>
      <c r="E5" s="104"/>
      <c r="F5" s="106" t="s">
        <v>10</v>
      </c>
      <c r="G5" s="107" t="s">
        <v>12</v>
      </c>
      <c r="H5" s="104"/>
    </row>
    <row r="6" s="97" customFormat="1" ht="14.25" spans="1:8">
      <c r="A6" s="108" t="s">
        <v>31</v>
      </c>
      <c r="B6" s="109">
        <v>38856</v>
      </c>
      <c r="C6" s="110">
        <v>41194</v>
      </c>
      <c r="D6" s="111">
        <f t="shared" ref="D6:D20" si="0">B6/C6</f>
        <v>0.943244161771132</v>
      </c>
      <c r="E6" s="109">
        <v>45687</v>
      </c>
      <c r="F6" s="110">
        <f t="shared" ref="F6:F25" si="1">B6-E6</f>
        <v>-6831</v>
      </c>
      <c r="G6" s="112">
        <f t="shared" ref="G6:G21" si="2">F6/E6</f>
        <v>-0.149517368179132</v>
      </c>
      <c r="H6" s="113"/>
    </row>
    <row r="7" s="97" customFormat="1" ht="14.25" spans="1:8">
      <c r="A7" s="108" t="s">
        <v>32</v>
      </c>
      <c r="B7" s="110">
        <v>9237</v>
      </c>
      <c r="C7" s="110">
        <v>9045</v>
      </c>
      <c r="D7" s="111">
        <f t="shared" si="0"/>
        <v>1.0212271973466</v>
      </c>
      <c r="E7" s="110">
        <v>11796</v>
      </c>
      <c r="F7" s="110">
        <f t="shared" si="1"/>
        <v>-2559</v>
      </c>
      <c r="G7" s="111">
        <f t="shared" si="2"/>
        <v>-0.216937945066124</v>
      </c>
      <c r="H7" s="114"/>
    </row>
    <row r="8" s="97" customFormat="1" ht="14.25" spans="1:8">
      <c r="A8" s="108" t="s">
        <v>33</v>
      </c>
      <c r="B8" s="110">
        <v>62482</v>
      </c>
      <c r="C8" s="110">
        <v>62364</v>
      </c>
      <c r="D8" s="111">
        <f t="shared" si="0"/>
        <v>1.00189211724713</v>
      </c>
      <c r="E8" s="110">
        <v>62229</v>
      </c>
      <c r="F8" s="110">
        <f t="shared" si="1"/>
        <v>253</v>
      </c>
      <c r="G8" s="111">
        <f t="shared" si="2"/>
        <v>0.00406562856545983</v>
      </c>
      <c r="H8" s="114"/>
    </row>
    <row r="9" s="97" customFormat="1" ht="14.25" spans="1:8">
      <c r="A9" s="108" t="s">
        <v>34</v>
      </c>
      <c r="B9" s="110">
        <v>561</v>
      </c>
      <c r="C9" s="110">
        <v>737</v>
      </c>
      <c r="D9" s="111">
        <f t="shared" si="0"/>
        <v>0.761194029850746</v>
      </c>
      <c r="E9" s="110">
        <v>722</v>
      </c>
      <c r="F9" s="110">
        <f t="shared" si="1"/>
        <v>-161</v>
      </c>
      <c r="G9" s="111">
        <f t="shared" si="2"/>
        <v>-0.222991689750693</v>
      </c>
      <c r="H9" s="113"/>
    </row>
    <row r="10" s="97" customFormat="1" ht="14.25" spans="1:8">
      <c r="A10" s="108" t="s">
        <v>35</v>
      </c>
      <c r="B10" s="110">
        <v>2422</v>
      </c>
      <c r="C10" s="110">
        <v>2539</v>
      </c>
      <c r="D10" s="111">
        <f t="shared" si="0"/>
        <v>0.953918865695156</v>
      </c>
      <c r="E10" s="110">
        <v>2359</v>
      </c>
      <c r="F10" s="110">
        <f t="shared" si="1"/>
        <v>63</v>
      </c>
      <c r="G10" s="111">
        <f t="shared" si="2"/>
        <v>0.0267062314540059</v>
      </c>
      <c r="H10" s="113"/>
    </row>
    <row r="11" s="97" customFormat="1" ht="14.25" spans="1:8">
      <c r="A11" s="108" t="s">
        <v>36</v>
      </c>
      <c r="B11" s="110">
        <v>47550</v>
      </c>
      <c r="C11" s="110">
        <v>49929</v>
      </c>
      <c r="D11" s="111">
        <f t="shared" si="0"/>
        <v>0.952352340323259</v>
      </c>
      <c r="E11" s="110">
        <v>42601</v>
      </c>
      <c r="F11" s="110">
        <f t="shared" si="1"/>
        <v>4949</v>
      </c>
      <c r="G11" s="111">
        <f t="shared" si="2"/>
        <v>0.116170981901833</v>
      </c>
      <c r="H11" s="113"/>
    </row>
    <row r="12" s="97" customFormat="1" ht="14.25" spans="1:8">
      <c r="A12" s="108" t="s">
        <v>37</v>
      </c>
      <c r="B12" s="110">
        <v>38500</v>
      </c>
      <c r="C12" s="110">
        <v>39882</v>
      </c>
      <c r="D12" s="111">
        <f t="shared" si="0"/>
        <v>0.96534777593902</v>
      </c>
      <c r="E12" s="110">
        <v>42249</v>
      </c>
      <c r="F12" s="110">
        <f t="shared" si="1"/>
        <v>-3749</v>
      </c>
      <c r="G12" s="111">
        <f t="shared" si="2"/>
        <v>-0.0887358280669365</v>
      </c>
      <c r="H12" s="113"/>
    </row>
    <row r="13" s="97" customFormat="1" ht="14.25" spans="1:8">
      <c r="A13" s="108" t="s">
        <v>38</v>
      </c>
      <c r="B13" s="110">
        <v>9126</v>
      </c>
      <c r="C13" s="110">
        <v>9052</v>
      </c>
      <c r="D13" s="111">
        <f t="shared" si="0"/>
        <v>1.00817498895272</v>
      </c>
      <c r="E13" s="110">
        <v>6875</v>
      </c>
      <c r="F13" s="110">
        <f t="shared" si="1"/>
        <v>2251</v>
      </c>
      <c r="G13" s="111">
        <f t="shared" si="2"/>
        <v>0.327418181818182</v>
      </c>
      <c r="H13" s="113"/>
    </row>
    <row r="14" s="97" customFormat="1" ht="14.25" spans="1:8">
      <c r="A14" s="108" t="s">
        <v>39</v>
      </c>
      <c r="B14" s="110">
        <v>62278</v>
      </c>
      <c r="C14" s="110">
        <v>65417</v>
      </c>
      <c r="D14" s="111">
        <f t="shared" si="0"/>
        <v>0.952015531131052</v>
      </c>
      <c r="E14" s="110">
        <v>31065</v>
      </c>
      <c r="F14" s="110">
        <f t="shared" si="1"/>
        <v>31213</v>
      </c>
      <c r="G14" s="111">
        <f t="shared" si="2"/>
        <v>1.0047642040882</v>
      </c>
      <c r="H14" s="113"/>
    </row>
    <row r="15" s="97" customFormat="1" ht="14.25" spans="1:8">
      <c r="A15" s="108" t="s">
        <v>40</v>
      </c>
      <c r="B15" s="110">
        <v>57021</v>
      </c>
      <c r="C15" s="110">
        <v>50466</v>
      </c>
      <c r="D15" s="111">
        <f t="shared" si="0"/>
        <v>1.12988943050767</v>
      </c>
      <c r="E15" s="110">
        <v>56220</v>
      </c>
      <c r="F15" s="110">
        <f t="shared" si="1"/>
        <v>801</v>
      </c>
      <c r="G15" s="111">
        <f t="shared" si="2"/>
        <v>0.014247598719317</v>
      </c>
      <c r="H15" s="113"/>
    </row>
    <row r="16" s="97" customFormat="1" ht="14.25" spans="1:8">
      <c r="A16" s="108" t="s">
        <v>41</v>
      </c>
      <c r="B16" s="110">
        <v>1286</v>
      </c>
      <c r="C16" s="110">
        <v>1262</v>
      </c>
      <c r="D16" s="111">
        <f t="shared" si="0"/>
        <v>1.01901743264659</v>
      </c>
      <c r="E16" s="110">
        <v>1887</v>
      </c>
      <c r="F16" s="110">
        <f t="shared" si="1"/>
        <v>-601</v>
      </c>
      <c r="G16" s="111">
        <f t="shared" si="2"/>
        <v>-0.318494965553789</v>
      </c>
      <c r="H16" s="113"/>
    </row>
    <row r="17" s="97" customFormat="1" ht="14.25" spans="1:8">
      <c r="A17" s="108" t="s">
        <v>42</v>
      </c>
      <c r="B17" s="110">
        <v>1581</v>
      </c>
      <c r="C17" s="110">
        <v>613</v>
      </c>
      <c r="D17" s="111">
        <f t="shared" si="0"/>
        <v>2.57911908646003</v>
      </c>
      <c r="E17" s="110">
        <v>2240</v>
      </c>
      <c r="F17" s="110">
        <f t="shared" si="1"/>
        <v>-659</v>
      </c>
      <c r="G17" s="111">
        <f t="shared" si="2"/>
        <v>-0.294196428571429</v>
      </c>
      <c r="H17" s="113"/>
    </row>
    <row r="18" s="97" customFormat="1" ht="14.25" spans="1:8">
      <c r="A18" s="108" t="s">
        <v>43</v>
      </c>
      <c r="B18" s="110">
        <v>315</v>
      </c>
      <c r="C18" s="110">
        <v>304</v>
      </c>
      <c r="D18" s="111">
        <f t="shared" si="0"/>
        <v>1.03618421052632</v>
      </c>
      <c r="E18" s="110">
        <v>1775</v>
      </c>
      <c r="F18" s="110">
        <f t="shared" si="1"/>
        <v>-1460</v>
      </c>
      <c r="G18" s="111">
        <f t="shared" si="2"/>
        <v>-0.822535211267606</v>
      </c>
      <c r="H18" s="113"/>
    </row>
    <row r="19" s="97" customFormat="1" ht="14.25" spans="1:8">
      <c r="A19" s="108" t="s">
        <v>44</v>
      </c>
      <c r="B19" s="110">
        <v>1557</v>
      </c>
      <c r="C19" s="110">
        <v>1560</v>
      </c>
      <c r="D19" s="111">
        <f t="shared" si="0"/>
        <v>0.998076923076923</v>
      </c>
      <c r="E19" s="110">
        <v>2664</v>
      </c>
      <c r="F19" s="110">
        <f t="shared" si="1"/>
        <v>-1107</v>
      </c>
      <c r="G19" s="111">
        <f t="shared" si="2"/>
        <v>-0.415540540540541</v>
      </c>
      <c r="H19" s="113"/>
    </row>
    <row r="20" s="97" customFormat="1" ht="14.25" spans="1:8">
      <c r="A20" s="108" t="s">
        <v>45</v>
      </c>
      <c r="B20" s="110">
        <v>604</v>
      </c>
      <c r="C20" s="110">
        <v>448</v>
      </c>
      <c r="D20" s="111">
        <f t="shared" si="0"/>
        <v>1.34821428571429</v>
      </c>
      <c r="E20" s="110">
        <v>1147</v>
      </c>
      <c r="F20" s="110">
        <f t="shared" si="1"/>
        <v>-543</v>
      </c>
      <c r="G20" s="111">
        <f t="shared" si="2"/>
        <v>-0.473408892763731</v>
      </c>
      <c r="H20" s="113"/>
    </row>
    <row r="21" s="97" customFormat="1" ht="14.25" spans="1:8">
      <c r="A21" s="108" t="s">
        <v>46</v>
      </c>
      <c r="B21" s="110"/>
      <c r="C21" s="110">
        <v>0</v>
      </c>
      <c r="D21" s="111"/>
      <c r="E21" s="110">
        <v>760</v>
      </c>
      <c r="F21" s="110">
        <f t="shared" si="1"/>
        <v>-760</v>
      </c>
      <c r="G21" s="112">
        <f t="shared" si="2"/>
        <v>-1</v>
      </c>
      <c r="H21" s="113" t="s">
        <v>47</v>
      </c>
    </row>
    <row r="22" s="97" customFormat="1" ht="14.25" spans="1:8">
      <c r="A22" s="108" t="s">
        <v>48</v>
      </c>
      <c r="B22" s="110">
        <v>658</v>
      </c>
      <c r="C22" s="109">
        <v>750</v>
      </c>
      <c r="D22" s="111"/>
      <c r="E22" s="110"/>
      <c r="F22" s="110">
        <f t="shared" si="1"/>
        <v>658</v>
      </c>
      <c r="G22" s="111"/>
      <c r="H22" s="113"/>
    </row>
    <row r="23" s="97" customFormat="1" ht="14.25" spans="1:8">
      <c r="A23" s="115" t="s">
        <v>49</v>
      </c>
      <c r="B23" s="110">
        <v>3885</v>
      </c>
      <c r="C23" s="109">
        <v>3885</v>
      </c>
      <c r="D23" s="111">
        <f>B23/C23</f>
        <v>1</v>
      </c>
      <c r="E23" s="116">
        <v>2844</v>
      </c>
      <c r="F23" s="110">
        <f t="shared" si="1"/>
        <v>1041</v>
      </c>
      <c r="G23" s="111">
        <f t="shared" ref="G23:G25" si="3">F23/E23</f>
        <v>0.366033755274262</v>
      </c>
      <c r="H23" s="113"/>
    </row>
    <row r="24" s="97" customFormat="1" ht="14.25" spans="1:8">
      <c r="A24" s="108" t="s">
        <v>50</v>
      </c>
      <c r="B24" s="110">
        <v>44</v>
      </c>
      <c r="C24" s="110"/>
      <c r="D24" s="111"/>
      <c r="E24" s="116">
        <v>20</v>
      </c>
      <c r="F24" s="110">
        <f t="shared" si="1"/>
        <v>24</v>
      </c>
      <c r="G24" s="112">
        <f t="shared" si="3"/>
        <v>1.2</v>
      </c>
      <c r="H24" s="114"/>
    </row>
    <row r="25" s="97" customFormat="1" ht="14.25" spans="1:8">
      <c r="A25" s="108" t="s">
        <v>51</v>
      </c>
      <c r="B25" s="110">
        <f>SUM(B6:B24)</f>
        <v>337963</v>
      </c>
      <c r="C25" s="110">
        <f>SUM(C6:C24)</f>
        <v>339447</v>
      </c>
      <c r="D25" s="111">
        <f>B25/C25</f>
        <v>0.995628183486671</v>
      </c>
      <c r="E25" s="110">
        <f>SUM(E6:E24)</f>
        <v>315140</v>
      </c>
      <c r="F25" s="110">
        <f t="shared" si="1"/>
        <v>22823</v>
      </c>
      <c r="G25" s="111">
        <f t="shared" si="3"/>
        <v>0.0724217807958368</v>
      </c>
      <c r="H25" s="117"/>
    </row>
    <row r="26" s="97" customFormat="1" ht="14.25" spans="2:2">
      <c r="B26" s="118"/>
    </row>
    <row r="27" s="97" customFormat="1" ht="14.25" spans="2:2">
      <c r="B27" s="118"/>
    </row>
    <row r="28" s="97" customFormat="1" ht="14.25" spans="2:2">
      <c r="B28" s="118"/>
    </row>
    <row r="29" s="97" customFormat="1" ht="14.25" spans="2:2">
      <c r="B29" s="118"/>
    </row>
  </sheetData>
  <mergeCells count="9">
    <mergeCell ref="A2:H2"/>
    <mergeCell ref="A3:H3"/>
    <mergeCell ref="F4:G4"/>
    <mergeCell ref="A4:A5"/>
    <mergeCell ref="B4:B5"/>
    <mergeCell ref="C4:C5"/>
    <mergeCell ref="D4:D5"/>
    <mergeCell ref="E4:E5"/>
    <mergeCell ref="H4:H5"/>
  </mergeCells>
  <pageMargins left="0.826388888888889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6"/>
  <sheetViews>
    <sheetView workbookViewId="0">
      <selection activeCell="E11" sqref="E11"/>
    </sheetView>
  </sheetViews>
  <sheetFormatPr defaultColWidth="9" defaultRowHeight="13.5" outlineLevelCol="1"/>
  <cols>
    <col min="1" max="1" width="81.625" style="88" customWidth="1"/>
    <col min="2" max="2" width="47.125" style="90" customWidth="1"/>
    <col min="3" max="16382" width="9" style="88"/>
  </cols>
  <sheetData>
    <row r="1" s="88" customFormat="1" ht="18.75" spans="1:2">
      <c r="A1" s="22" t="s">
        <v>52</v>
      </c>
      <c r="B1" s="90"/>
    </row>
    <row r="2" s="88" customFormat="1" ht="29.1" customHeight="1" spans="1:2">
      <c r="A2" s="91" t="s">
        <v>53</v>
      </c>
      <c r="B2" s="92"/>
    </row>
    <row r="3" s="88" customFormat="1" ht="18" customHeight="1" spans="2:2">
      <c r="B3" s="90" t="s">
        <v>2</v>
      </c>
    </row>
    <row r="4" s="89" customFormat="1" ht="20.1" customHeight="1" spans="1:2">
      <c r="A4" s="81" t="s">
        <v>54</v>
      </c>
      <c r="B4" s="93" t="s">
        <v>55</v>
      </c>
    </row>
    <row r="5" ht="14.25" spans="1:2">
      <c r="A5" s="94" t="s">
        <v>56</v>
      </c>
      <c r="B5" s="95">
        <v>2768</v>
      </c>
    </row>
    <row r="6" ht="14.25" spans="1:2">
      <c r="A6" s="96" t="s">
        <v>57</v>
      </c>
      <c r="B6" s="95">
        <v>-152</v>
      </c>
    </row>
    <row r="7" ht="14.25" spans="1:2">
      <c r="A7" s="96" t="s">
        <v>58</v>
      </c>
      <c r="B7" s="95">
        <v>15</v>
      </c>
    </row>
    <row r="8" ht="14.25" spans="1:2">
      <c r="A8" s="96" t="s">
        <v>59</v>
      </c>
      <c r="B8" s="95">
        <v>1714</v>
      </c>
    </row>
    <row r="9" ht="14.25" spans="1:2">
      <c r="A9" s="96" t="s">
        <v>60</v>
      </c>
      <c r="B9" s="95">
        <v>107</v>
      </c>
    </row>
    <row r="10" ht="14.25" spans="1:2">
      <c r="A10" s="96" t="s">
        <v>61</v>
      </c>
      <c r="B10" s="95">
        <v>1084</v>
      </c>
    </row>
    <row r="11" ht="14.25" spans="1:2">
      <c r="A11" s="96" t="s">
        <v>62</v>
      </c>
      <c r="B11" s="95">
        <v>0</v>
      </c>
    </row>
    <row r="12" ht="14.25" spans="1:2">
      <c r="A12" s="94" t="s">
        <v>63</v>
      </c>
      <c r="B12" s="95">
        <v>231777</v>
      </c>
    </row>
    <row r="13" ht="14.25" spans="1:2">
      <c r="A13" s="96" t="s">
        <v>64</v>
      </c>
      <c r="B13" s="95">
        <v>0</v>
      </c>
    </row>
    <row r="14" ht="14.25" spans="1:2">
      <c r="A14" s="96" t="s">
        <v>65</v>
      </c>
      <c r="B14" s="95">
        <v>80406</v>
      </c>
    </row>
    <row r="15" ht="14.25" spans="1:2">
      <c r="A15" s="96" t="s">
        <v>66</v>
      </c>
      <c r="B15" s="95">
        <v>10768</v>
      </c>
    </row>
    <row r="16" ht="14.25" spans="1:2">
      <c r="A16" s="96" t="s">
        <v>67</v>
      </c>
      <c r="B16" s="95">
        <v>3698</v>
      </c>
    </row>
    <row r="17" ht="14.25" spans="1:2">
      <c r="A17" s="96" t="s">
        <v>68</v>
      </c>
      <c r="B17" s="95">
        <v>0</v>
      </c>
    </row>
    <row r="18" ht="14.25" spans="1:2">
      <c r="A18" s="96" t="s">
        <v>69</v>
      </c>
      <c r="B18" s="95">
        <v>0</v>
      </c>
    </row>
    <row r="19" ht="14.25" spans="1:2">
      <c r="A19" s="96" t="s">
        <v>70</v>
      </c>
      <c r="B19" s="95">
        <v>0</v>
      </c>
    </row>
    <row r="20" ht="14.25" spans="1:2">
      <c r="A20" s="96" t="s">
        <v>71</v>
      </c>
      <c r="B20" s="95">
        <v>0</v>
      </c>
    </row>
    <row r="21" ht="14.25" spans="1:2">
      <c r="A21" s="96" t="s">
        <v>72</v>
      </c>
      <c r="B21" s="95">
        <v>0</v>
      </c>
    </row>
    <row r="22" ht="14.25" spans="1:2">
      <c r="A22" s="96" t="s">
        <v>73</v>
      </c>
      <c r="B22" s="95">
        <v>0</v>
      </c>
    </row>
    <row r="23" ht="14.25" spans="1:2">
      <c r="A23" s="96" t="s">
        <v>74</v>
      </c>
      <c r="B23" s="95">
        <v>0</v>
      </c>
    </row>
    <row r="24" ht="14.25" spans="1:2">
      <c r="A24" s="96" t="s">
        <v>75</v>
      </c>
      <c r="B24" s="95">
        <v>0</v>
      </c>
    </row>
    <row r="25" ht="14.25" spans="1:2">
      <c r="A25" s="96" t="s">
        <v>76</v>
      </c>
      <c r="B25" s="95">
        <v>1768</v>
      </c>
    </row>
    <row r="26" ht="14.25" spans="1:2">
      <c r="A26" s="96" t="s">
        <v>77</v>
      </c>
      <c r="B26" s="95">
        <v>13107</v>
      </c>
    </row>
    <row r="27" ht="14.25" spans="1:2">
      <c r="A27" s="96" t="s">
        <v>78</v>
      </c>
      <c r="B27" s="95">
        <v>15970</v>
      </c>
    </row>
    <row r="28" ht="14.25" spans="1:2">
      <c r="A28" s="96" t="s">
        <v>79</v>
      </c>
      <c r="B28" s="95">
        <v>1205</v>
      </c>
    </row>
    <row r="29" ht="14.25" spans="1:2">
      <c r="A29" s="96" t="s">
        <v>80</v>
      </c>
      <c r="B29" s="95">
        <v>0</v>
      </c>
    </row>
    <row r="30" ht="14.25" spans="1:2">
      <c r="A30" s="96" t="s">
        <v>81</v>
      </c>
      <c r="B30" s="95">
        <v>0</v>
      </c>
    </row>
    <row r="31" ht="14.25" spans="1:2">
      <c r="A31" s="96" t="s">
        <v>82</v>
      </c>
      <c r="B31" s="95">
        <v>15048</v>
      </c>
    </row>
    <row r="32" ht="14.25" spans="1:2">
      <c r="A32" s="96" t="s">
        <v>83</v>
      </c>
      <c r="B32" s="95">
        <v>0</v>
      </c>
    </row>
    <row r="33" ht="14.25" spans="1:2">
      <c r="A33" s="96" t="s">
        <v>84</v>
      </c>
      <c r="B33" s="95">
        <v>0</v>
      </c>
    </row>
    <row r="34" ht="14.25" spans="1:2">
      <c r="A34" s="96" t="s">
        <v>85</v>
      </c>
      <c r="B34" s="95">
        <v>0</v>
      </c>
    </row>
    <row r="35" ht="14.25" spans="1:2">
      <c r="A35" s="96" t="s">
        <v>86</v>
      </c>
      <c r="B35" s="95">
        <v>1053</v>
      </c>
    </row>
    <row r="36" ht="14.25" spans="1:2">
      <c r="A36" s="96" t="s">
        <v>87</v>
      </c>
      <c r="B36" s="95">
        <v>12340</v>
      </c>
    </row>
    <row r="37" ht="14.25" spans="1:2">
      <c r="A37" s="96" t="s">
        <v>88</v>
      </c>
      <c r="B37" s="95">
        <v>76</v>
      </c>
    </row>
    <row r="38" ht="14.25" spans="1:2">
      <c r="A38" s="96" t="s">
        <v>89</v>
      </c>
      <c r="B38" s="95">
        <v>331</v>
      </c>
    </row>
    <row r="39" ht="14.25" spans="1:2">
      <c r="A39" s="96" t="s">
        <v>90</v>
      </c>
      <c r="B39" s="95">
        <v>23774</v>
      </c>
    </row>
    <row r="40" ht="14.25" spans="1:2">
      <c r="A40" s="96" t="s">
        <v>91</v>
      </c>
      <c r="B40" s="95">
        <v>27948</v>
      </c>
    </row>
    <row r="41" ht="14.25" spans="1:2">
      <c r="A41" s="96" t="s">
        <v>92</v>
      </c>
      <c r="B41" s="95">
        <v>2168</v>
      </c>
    </row>
    <row r="42" ht="14.25" spans="1:2">
      <c r="A42" s="96" t="s">
        <v>93</v>
      </c>
      <c r="B42" s="95">
        <v>0</v>
      </c>
    </row>
    <row r="43" ht="14.25" spans="1:2">
      <c r="A43" s="96" t="s">
        <v>94</v>
      </c>
      <c r="B43" s="95">
        <v>10150</v>
      </c>
    </row>
    <row r="44" ht="14.25" spans="1:2">
      <c r="A44" s="96" t="s">
        <v>95</v>
      </c>
      <c r="B44" s="95">
        <v>9573</v>
      </c>
    </row>
    <row r="45" ht="14.25" spans="1:2">
      <c r="A45" s="96" t="s">
        <v>96</v>
      </c>
      <c r="B45" s="95">
        <v>465</v>
      </c>
    </row>
    <row r="46" ht="14.25" spans="1:2">
      <c r="A46" s="96" t="s">
        <v>97</v>
      </c>
      <c r="B46" s="95">
        <v>0</v>
      </c>
    </row>
    <row r="47" ht="14.25" spans="1:2">
      <c r="A47" s="96" t="s">
        <v>98</v>
      </c>
      <c r="B47" s="95">
        <v>0</v>
      </c>
    </row>
    <row r="48" ht="14.25" spans="1:2">
      <c r="A48" s="96" t="s">
        <v>99</v>
      </c>
      <c r="B48" s="95">
        <v>0</v>
      </c>
    </row>
    <row r="49" ht="14.25" spans="1:2">
      <c r="A49" s="96" t="s">
        <v>100</v>
      </c>
      <c r="B49" s="95">
        <v>777</v>
      </c>
    </row>
    <row r="50" ht="14.25" spans="1:2">
      <c r="A50" s="96" t="s">
        <v>101</v>
      </c>
      <c r="B50" s="95">
        <v>81</v>
      </c>
    </row>
    <row r="51" ht="14.25" spans="1:2">
      <c r="A51" s="96" t="s">
        <v>102</v>
      </c>
      <c r="B51" s="95">
        <v>1071</v>
      </c>
    </row>
    <row r="52" ht="14.25" spans="1:2">
      <c r="A52" s="96" t="s">
        <v>103</v>
      </c>
      <c r="B52" s="95">
        <v>0</v>
      </c>
    </row>
    <row r="53" ht="14.25" spans="1:2">
      <c r="A53" s="94" t="s">
        <v>104</v>
      </c>
      <c r="B53" s="95">
        <v>20557</v>
      </c>
    </row>
    <row r="54" ht="14.25" spans="1:2">
      <c r="A54" s="96" t="s">
        <v>105</v>
      </c>
      <c r="B54" s="95">
        <v>826</v>
      </c>
    </row>
    <row r="55" ht="14.25" spans="1:2">
      <c r="A55" s="96" t="s">
        <v>106</v>
      </c>
      <c r="B55" s="95">
        <v>0</v>
      </c>
    </row>
    <row r="56" ht="14.25" spans="1:2">
      <c r="A56" s="96" t="s">
        <v>107</v>
      </c>
      <c r="B56" s="95">
        <v>36</v>
      </c>
    </row>
    <row r="57" ht="14.25" spans="1:2">
      <c r="A57" s="96" t="s">
        <v>108</v>
      </c>
      <c r="B57" s="95">
        <v>68</v>
      </c>
    </row>
    <row r="58" ht="14.25" spans="1:2">
      <c r="A58" s="96" t="s">
        <v>109</v>
      </c>
      <c r="B58" s="95">
        <v>4502</v>
      </c>
    </row>
    <row r="59" ht="14.25" spans="1:2">
      <c r="A59" s="96" t="s">
        <v>110</v>
      </c>
      <c r="B59" s="95">
        <v>94</v>
      </c>
    </row>
    <row r="60" ht="14.25" spans="1:2">
      <c r="A60" s="96" t="s">
        <v>111</v>
      </c>
      <c r="B60" s="95">
        <v>271</v>
      </c>
    </row>
    <row r="61" ht="14.25" spans="1:2">
      <c r="A61" s="96" t="s">
        <v>112</v>
      </c>
      <c r="B61" s="95">
        <v>1357</v>
      </c>
    </row>
    <row r="62" ht="14.25" spans="1:2">
      <c r="A62" s="96" t="s">
        <v>113</v>
      </c>
      <c r="B62" s="95">
        <v>808</v>
      </c>
    </row>
    <row r="63" ht="14.25" spans="1:2">
      <c r="A63" s="96" t="s">
        <v>114</v>
      </c>
      <c r="B63" s="95">
        <v>1080</v>
      </c>
    </row>
    <row r="64" ht="14.25" spans="1:2">
      <c r="A64" s="96" t="s">
        <v>115</v>
      </c>
      <c r="B64" s="95">
        <v>536</v>
      </c>
    </row>
    <row r="65" ht="14.25" spans="1:2">
      <c r="A65" s="96" t="s">
        <v>116</v>
      </c>
      <c r="B65" s="95">
        <v>5100</v>
      </c>
    </row>
    <row r="66" ht="14.25" spans="1:2">
      <c r="A66" s="96" t="s">
        <v>117</v>
      </c>
      <c r="B66" s="95">
        <v>3223</v>
      </c>
    </row>
    <row r="67" ht="14.25" spans="1:2">
      <c r="A67" s="96" t="s">
        <v>118</v>
      </c>
      <c r="B67" s="95">
        <v>1055</v>
      </c>
    </row>
    <row r="68" ht="14.25" spans="1:2">
      <c r="A68" s="96" t="s">
        <v>119</v>
      </c>
      <c r="B68" s="95">
        <v>92</v>
      </c>
    </row>
    <row r="69" ht="14.25" spans="1:2">
      <c r="A69" s="96" t="s">
        <v>120</v>
      </c>
      <c r="B69" s="95">
        <v>140</v>
      </c>
    </row>
    <row r="70" ht="14.25" spans="1:2">
      <c r="A70" s="96" t="s">
        <v>121</v>
      </c>
      <c r="B70" s="95">
        <v>0</v>
      </c>
    </row>
    <row r="71" ht="14.25" spans="1:2">
      <c r="A71" s="96" t="s">
        <v>122</v>
      </c>
      <c r="B71" s="95">
        <v>147</v>
      </c>
    </row>
    <row r="72" ht="14.25" spans="1:2">
      <c r="A72" s="96" t="s">
        <v>123</v>
      </c>
      <c r="B72" s="95">
        <v>0</v>
      </c>
    </row>
    <row r="73" ht="14.25" spans="1:2">
      <c r="A73" s="96" t="s">
        <v>21</v>
      </c>
      <c r="B73" s="95">
        <v>1222</v>
      </c>
    </row>
    <row r="74" ht="14.25" spans="1:2">
      <c r="A74" s="94" t="s">
        <v>124</v>
      </c>
      <c r="B74" s="95">
        <v>6386</v>
      </c>
    </row>
    <row r="75" ht="14.25" spans="1:2">
      <c r="A75" s="96" t="s">
        <v>125</v>
      </c>
      <c r="B75" s="95">
        <v>0</v>
      </c>
    </row>
    <row r="76" ht="14.25" spans="1:2">
      <c r="A76" s="96" t="s">
        <v>126</v>
      </c>
      <c r="B76" s="95">
        <v>6386</v>
      </c>
    </row>
  </sheetData>
  <mergeCells count="1">
    <mergeCell ref="A2:B2"/>
  </mergeCells>
  <pageMargins left="0.751388888888889" right="0.751388888888889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G3" sqref="G3"/>
    </sheetView>
  </sheetViews>
  <sheetFormatPr defaultColWidth="9" defaultRowHeight="13.5" outlineLevelRow="6" outlineLevelCol="4"/>
  <cols>
    <col min="1" max="1" width="44.25" customWidth="1"/>
    <col min="2" max="2" width="21.5" style="77" customWidth="1"/>
    <col min="3" max="3" width="21.625" style="77" customWidth="1"/>
    <col min="4" max="4" width="18.75" customWidth="1"/>
    <col min="5" max="5" width="19.5" customWidth="1"/>
  </cols>
  <sheetData>
    <row r="1" ht="18.75" spans="1:3">
      <c r="A1" s="22" t="s">
        <v>127</v>
      </c>
      <c r="B1" s="78"/>
      <c r="C1" s="78"/>
    </row>
    <row r="2" ht="22.5" spans="1:5">
      <c r="A2" s="79" t="s">
        <v>128</v>
      </c>
      <c r="B2" s="79"/>
      <c r="C2" s="79"/>
      <c r="D2" s="79"/>
      <c r="E2" s="79"/>
    </row>
    <row r="3" spans="1:5">
      <c r="A3" s="80" t="s">
        <v>2</v>
      </c>
      <c r="B3" s="80"/>
      <c r="C3" s="80"/>
      <c r="D3" s="80"/>
      <c r="E3" s="80"/>
    </row>
    <row r="4" spans="1:5">
      <c r="A4" s="81" t="s">
        <v>129</v>
      </c>
      <c r="B4" s="82" t="s">
        <v>130</v>
      </c>
      <c r="C4" s="82"/>
      <c r="D4" s="83" t="s">
        <v>131</v>
      </c>
      <c r="E4" s="83"/>
    </row>
    <row r="5" ht="14.25" spans="1:5">
      <c r="A5" s="81"/>
      <c r="B5" s="81" t="s">
        <v>132</v>
      </c>
      <c r="C5" s="81" t="s">
        <v>55</v>
      </c>
      <c r="D5" s="81" t="s">
        <v>132</v>
      </c>
      <c r="E5" s="81" t="s">
        <v>55</v>
      </c>
    </row>
    <row r="6" ht="14.25" spans="1:5">
      <c r="A6" s="84" t="s">
        <v>133</v>
      </c>
      <c r="B6" s="85">
        <v>149865</v>
      </c>
      <c r="C6" s="85">
        <v>149865</v>
      </c>
      <c r="D6" s="85">
        <v>23228</v>
      </c>
      <c r="E6" s="86">
        <v>23228</v>
      </c>
    </row>
    <row r="7" ht="14.25" spans="1:5">
      <c r="A7" s="84" t="s">
        <v>134</v>
      </c>
      <c r="B7" s="87">
        <v>137370</v>
      </c>
      <c r="C7" s="87">
        <v>137370</v>
      </c>
      <c r="D7" s="86">
        <v>15303</v>
      </c>
      <c r="E7" s="85">
        <v>15303</v>
      </c>
    </row>
  </sheetData>
  <mergeCells count="5">
    <mergeCell ref="A2:E2"/>
    <mergeCell ref="A3:E3"/>
    <mergeCell ref="B4:C4"/>
    <mergeCell ref="D4:E4"/>
    <mergeCell ref="A4:A5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opLeftCell="A16" workbookViewId="0">
      <selection activeCell="F24" sqref="F24"/>
    </sheetView>
  </sheetViews>
  <sheetFormatPr defaultColWidth="9" defaultRowHeight="13.5"/>
  <cols>
    <col min="1" max="1" width="29.6833333333333" customWidth="1"/>
    <col min="2" max="2" width="8.75" style="46" customWidth="1"/>
    <col min="3" max="3" width="9.25" customWidth="1"/>
    <col min="4" max="4" width="7.5" customWidth="1"/>
    <col min="6" max="6" width="33.925" customWidth="1"/>
    <col min="7" max="7" width="8.125" customWidth="1"/>
    <col min="10" max="10" width="8.875" customWidth="1"/>
  </cols>
  <sheetData>
    <row r="1" ht="18.75" spans="1:2">
      <c r="A1" s="22" t="s">
        <v>135</v>
      </c>
      <c r="B1" s="47"/>
    </row>
    <row r="2" ht="27" spans="1:10">
      <c r="A2" s="48" t="s">
        <v>136</v>
      </c>
      <c r="B2" s="49"/>
      <c r="C2" s="49"/>
      <c r="D2" s="49"/>
      <c r="E2" s="48"/>
      <c r="F2" s="48"/>
      <c r="G2" s="49"/>
      <c r="H2" s="49"/>
      <c r="I2" s="49"/>
      <c r="J2" s="48"/>
    </row>
    <row r="3" ht="14.25" spans="1:10">
      <c r="A3" s="50"/>
      <c r="B3" s="51"/>
      <c r="C3" s="51"/>
      <c r="D3" s="51"/>
      <c r="E3" s="50"/>
      <c r="F3" s="50"/>
      <c r="G3" s="52" t="s">
        <v>2</v>
      </c>
      <c r="H3" s="52"/>
      <c r="I3" s="52"/>
      <c r="J3" s="52"/>
    </row>
    <row r="4" ht="36" customHeight="1" spans="1:10">
      <c r="A4" s="5" t="s">
        <v>137</v>
      </c>
      <c r="B4" s="53" t="s">
        <v>4</v>
      </c>
      <c r="C4" s="53" t="s">
        <v>5</v>
      </c>
      <c r="D4" s="54" t="s">
        <v>6</v>
      </c>
      <c r="E4" s="55"/>
      <c r="F4" s="5" t="s">
        <v>138</v>
      </c>
      <c r="G4" s="53" t="s">
        <v>4</v>
      </c>
      <c r="H4" s="53" t="s">
        <v>5</v>
      </c>
      <c r="I4" s="54" t="s">
        <v>6</v>
      </c>
      <c r="J4" s="55"/>
    </row>
    <row r="5" ht="14.25" spans="1:10">
      <c r="A5" s="5"/>
      <c r="B5" s="56"/>
      <c r="C5" s="56"/>
      <c r="D5" s="57" t="s">
        <v>10</v>
      </c>
      <c r="E5" s="58" t="s">
        <v>11</v>
      </c>
      <c r="F5" s="5"/>
      <c r="G5" s="56"/>
      <c r="H5" s="56"/>
      <c r="I5" s="57" t="s">
        <v>10</v>
      </c>
      <c r="J5" s="58" t="s">
        <v>11</v>
      </c>
    </row>
    <row r="6" ht="14.25" spans="1:10">
      <c r="A6" s="59" t="s">
        <v>139</v>
      </c>
      <c r="B6" s="60">
        <v>318</v>
      </c>
      <c r="C6" s="60">
        <v>318</v>
      </c>
      <c r="D6" s="60"/>
      <c r="E6" s="61"/>
      <c r="F6" s="62" t="s">
        <v>140</v>
      </c>
      <c r="G6" s="63">
        <v>164</v>
      </c>
      <c r="H6" s="63">
        <v>140</v>
      </c>
      <c r="I6" s="63">
        <f t="shared" ref="I6:I10" si="0">G6-H6</f>
        <v>24</v>
      </c>
      <c r="J6" s="61">
        <f t="shared" ref="J6:J10" si="1">G6/H6</f>
        <v>1.17142857142857</v>
      </c>
    </row>
    <row r="7" ht="14.25" spans="1:10">
      <c r="A7" s="59" t="s">
        <v>141</v>
      </c>
      <c r="B7" s="60">
        <v>65</v>
      </c>
      <c r="C7" s="60">
        <v>65</v>
      </c>
      <c r="D7" s="60"/>
      <c r="E7" s="61"/>
      <c r="F7" s="62" t="s">
        <v>142</v>
      </c>
      <c r="G7" s="63">
        <v>1845</v>
      </c>
      <c r="H7" s="63">
        <v>1845</v>
      </c>
      <c r="I7" s="63">
        <f t="shared" si="0"/>
        <v>0</v>
      </c>
      <c r="J7" s="64">
        <f t="shared" si="1"/>
        <v>1</v>
      </c>
    </row>
    <row r="8" ht="14.25" spans="1:10">
      <c r="A8" s="59" t="s">
        <v>143</v>
      </c>
      <c r="B8" s="60">
        <v>44576</v>
      </c>
      <c r="C8" s="60">
        <v>43673</v>
      </c>
      <c r="D8" s="60">
        <f t="shared" ref="D8:D14" si="2">B8-C8</f>
        <v>903</v>
      </c>
      <c r="E8" s="61">
        <f t="shared" ref="E8:E14" si="3">B8/C8</f>
        <v>1.02067639044719</v>
      </c>
      <c r="F8" s="62" t="s">
        <v>144</v>
      </c>
      <c r="G8" s="63">
        <v>7813</v>
      </c>
      <c r="H8" s="63">
        <v>16300</v>
      </c>
      <c r="I8" s="63">
        <f t="shared" si="0"/>
        <v>-8487</v>
      </c>
      <c r="J8" s="61">
        <f t="shared" si="1"/>
        <v>0.479325153374233</v>
      </c>
    </row>
    <row r="9" ht="14.25" spans="1:10">
      <c r="A9" s="59" t="s">
        <v>145</v>
      </c>
      <c r="B9" s="60">
        <v>1912</v>
      </c>
      <c r="C9" s="60">
        <v>1677</v>
      </c>
      <c r="D9" s="60">
        <f t="shared" si="2"/>
        <v>235</v>
      </c>
      <c r="E9" s="64">
        <f t="shared" si="3"/>
        <v>1.14013118664281</v>
      </c>
      <c r="F9" s="62" t="s">
        <v>146</v>
      </c>
      <c r="G9" s="63">
        <v>3099</v>
      </c>
      <c r="H9" s="63">
        <v>2461</v>
      </c>
      <c r="I9" s="63">
        <f t="shared" si="0"/>
        <v>638</v>
      </c>
      <c r="J9" s="61">
        <f t="shared" si="1"/>
        <v>1.25924420967087</v>
      </c>
    </row>
    <row r="10" ht="14.25" spans="1:10">
      <c r="A10" s="59" t="s">
        <v>147</v>
      </c>
      <c r="B10" s="60">
        <v>424</v>
      </c>
      <c r="C10" s="60"/>
      <c r="D10" s="60"/>
      <c r="E10" s="61"/>
      <c r="F10" s="62" t="s">
        <v>148</v>
      </c>
      <c r="G10" s="63">
        <v>594</v>
      </c>
      <c r="H10" s="63">
        <v>594</v>
      </c>
      <c r="I10" s="63">
        <f t="shared" si="0"/>
        <v>0</v>
      </c>
      <c r="J10" s="64">
        <f t="shared" si="1"/>
        <v>1</v>
      </c>
    </row>
    <row r="11" ht="14.25" spans="1:10">
      <c r="A11" s="59" t="s">
        <v>149</v>
      </c>
      <c r="B11" s="60"/>
      <c r="C11" s="60"/>
      <c r="D11" s="60"/>
      <c r="E11" s="61"/>
      <c r="F11" s="62" t="s">
        <v>150</v>
      </c>
      <c r="G11" s="63"/>
      <c r="H11" s="63"/>
      <c r="I11" s="63"/>
      <c r="J11" s="61"/>
    </row>
    <row r="12" ht="14.25" spans="1:10">
      <c r="A12" s="65"/>
      <c r="B12" s="60"/>
      <c r="C12" s="60"/>
      <c r="D12" s="60"/>
      <c r="E12" s="66"/>
      <c r="F12" s="67"/>
      <c r="G12" s="63"/>
      <c r="H12" s="63"/>
      <c r="I12" s="63"/>
      <c r="J12" s="66"/>
    </row>
    <row r="13" ht="14.25" spans="1:10">
      <c r="A13" s="68" t="s">
        <v>151</v>
      </c>
      <c r="B13" s="60">
        <f>SUM(B6:B10)</f>
        <v>47295</v>
      </c>
      <c r="C13" s="60">
        <f t="shared" ref="C13:H13" si="4">SUM(C6:C12)</f>
        <v>45733</v>
      </c>
      <c r="D13" s="60">
        <f t="shared" si="2"/>
        <v>1562</v>
      </c>
      <c r="E13" s="61">
        <f t="shared" si="3"/>
        <v>1.03415476789189</v>
      </c>
      <c r="F13" s="69" t="s">
        <v>152</v>
      </c>
      <c r="G13" s="70">
        <f t="shared" si="4"/>
        <v>13515</v>
      </c>
      <c r="H13" s="70">
        <f t="shared" si="4"/>
        <v>21340</v>
      </c>
      <c r="I13" s="63">
        <f t="shared" ref="I13:I17" si="5">G13-H13</f>
        <v>-7825</v>
      </c>
      <c r="J13" s="61">
        <f t="shared" ref="J13:J17" si="6">G13/H13</f>
        <v>0.63331771321462</v>
      </c>
    </row>
    <row r="14" ht="14.25" spans="1:10">
      <c r="A14" s="71" t="s">
        <v>153</v>
      </c>
      <c r="B14" s="72">
        <v>5108</v>
      </c>
      <c r="C14" s="72">
        <v>4610</v>
      </c>
      <c r="D14" s="60">
        <f t="shared" si="2"/>
        <v>498</v>
      </c>
      <c r="E14" s="61">
        <f t="shared" si="3"/>
        <v>1.10802603036876</v>
      </c>
      <c r="F14" s="67" t="s">
        <v>154</v>
      </c>
      <c r="G14" s="70"/>
      <c r="H14" s="63"/>
      <c r="I14" s="63"/>
      <c r="J14" s="61"/>
    </row>
    <row r="15" ht="14.25" spans="1:10">
      <c r="A15" s="71" t="s">
        <v>155</v>
      </c>
      <c r="B15" s="72"/>
      <c r="C15" s="72"/>
      <c r="D15" s="60"/>
      <c r="E15" s="61"/>
      <c r="F15" s="73" t="s">
        <v>156</v>
      </c>
      <c r="G15" s="70">
        <v>38888</v>
      </c>
      <c r="H15" s="70">
        <v>29003</v>
      </c>
      <c r="I15" s="63">
        <f t="shared" si="5"/>
        <v>9885</v>
      </c>
      <c r="J15" s="61">
        <f t="shared" si="6"/>
        <v>1.34082681101955</v>
      </c>
    </row>
    <row r="16" ht="14.25" spans="1:10">
      <c r="A16" s="71"/>
      <c r="B16" s="72"/>
      <c r="C16" s="72"/>
      <c r="D16" s="60"/>
      <c r="E16" s="61"/>
      <c r="F16" s="74" t="s">
        <v>157</v>
      </c>
      <c r="G16" s="72"/>
      <c r="H16" s="72"/>
      <c r="I16" s="63"/>
      <c r="J16" s="61"/>
    </row>
    <row r="17" ht="14.25" spans="1:10">
      <c r="A17" s="68" t="s">
        <v>158</v>
      </c>
      <c r="B17" s="60">
        <f>SUM(B13:B16)</f>
        <v>52403</v>
      </c>
      <c r="C17" s="60">
        <f>C13+C14</f>
        <v>50343</v>
      </c>
      <c r="D17" s="60">
        <f>B17-C17</f>
        <v>2060</v>
      </c>
      <c r="E17" s="61">
        <f>B17/C17</f>
        <v>1.04091929364559</v>
      </c>
      <c r="F17" s="75" t="s">
        <v>159</v>
      </c>
      <c r="G17" s="76">
        <f>SUM(G13:G16)</f>
        <v>52403</v>
      </c>
      <c r="H17" s="76">
        <f>SUM(H13:H16)</f>
        <v>50343</v>
      </c>
      <c r="I17" s="63">
        <f t="shared" si="5"/>
        <v>2060</v>
      </c>
      <c r="J17" s="61">
        <f t="shared" si="6"/>
        <v>1.04091929364559</v>
      </c>
    </row>
  </sheetData>
  <mergeCells count="10">
    <mergeCell ref="A2:J2"/>
    <mergeCell ref="G3:J3"/>
    <mergeCell ref="D4:E4"/>
    <mergeCell ref="I4:J4"/>
    <mergeCell ref="A4:A5"/>
    <mergeCell ref="B4:B5"/>
    <mergeCell ref="C4:C5"/>
    <mergeCell ref="F4:F5"/>
    <mergeCell ref="G4:G5"/>
    <mergeCell ref="H4:H5"/>
  </mergeCells>
  <pageMargins left="0.747916666666667" right="0.550694444444444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G28" sqref="G28"/>
    </sheetView>
  </sheetViews>
  <sheetFormatPr defaultColWidth="9" defaultRowHeight="13.5" outlineLevelCol="7"/>
  <cols>
    <col min="1" max="1" width="35.75" customWidth="1"/>
    <col min="5" max="5" width="35.125" customWidth="1"/>
  </cols>
  <sheetData>
    <row r="1" ht="18.75" spans="1:8">
      <c r="A1" s="22" t="s">
        <v>160</v>
      </c>
      <c r="B1" s="23"/>
      <c r="C1" s="24"/>
      <c r="D1" s="24"/>
      <c r="E1" s="25"/>
      <c r="F1" s="25"/>
      <c r="G1" s="25"/>
      <c r="H1" s="26"/>
    </row>
    <row r="2" ht="27" spans="1:8">
      <c r="A2" s="27" t="s">
        <v>161</v>
      </c>
      <c r="B2" s="27"/>
      <c r="C2" s="28"/>
      <c r="D2" s="28"/>
      <c r="E2" s="27"/>
      <c r="F2" s="27"/>
      <c r="G2" s="27"/>
      <c r="H2" s="28"/>
    </row>
    <row r="3" ht="14.25" spans="1:8">
      <c r="A3" s="25"/>
      <c r="B3" s="25"/>
      <c r="C3" s="24"/>
      <c r="D3" s="24"/>
      <c r="E3" s="25"/>
      <c r="F3" s="29" t="s">
        <v>2</v>
      </c>
      <c r="G3" s="29"/>
      <c r="H3" s="29"/>
    </row>
    <row r="4" ht="42.75" spans="1:8">
      <c r="A4" s="30" t="s">
        <v>137</v>
      </c>
      <c r="B4" s="30" t="s">
        <v>4</v>
      </c>
      <c r="C4" s="31" t="s">
        <v>162</v>
      </c>
      <c r="D4" s="30" t="s">
        <v>163</v>
      </c>
      <c r="E4" s="30" t="s">
        <v>138</v>
      </c>
      <c r="F4" s="30" t="s">
        <v>4</v>
      </c>
      <c r="G4" s="31" t="s">
        <v>162</v>
      </c>
      <c r="H4" s="30" t="s">
        <v>163</v>
      </c>
    </row>
    <row r="5" ht="14.25" spans="1:8">
      <c r="A5" s="32" t="s">
        <v>164</v>
      </c>
      <c r="B5" s="33">
        <f>B6+B7+B8+B9+B10</f>
        <v>12739</v>
      </c>
      <c r="C5" s="33">
        <f>C6+C7+C8+C10</f>
        <v>13573</v>
      </c>
      <c r="D5" s="34">
        <f>B5/C5</f>
        <v>0.938554483165107</v>
      </c>
      <c r="E5" s="32" t="s">
        <v>165</v>
      </c>
      <c r="F5" s="33">
        <f>F6+F7+F8+F9</f>
        <v>12002</v>
      </c>
      <c r="G5" s="33">
        <f>G6+G7+G8+G9</f>
        <v>9411</v>
      </c>
      <c r="H5" s="34">
        <f t="shared" ref="H5:H9" si="0">F5/G5</f>
        <v>1.2753161194347</v>
      </c>
    </row>
    <row r="6" ht="14.25" spans="1:8">
      <c r="A6" s="32" t="s">
        <v>166</v>
      </c>
      <c r="B6" s="33">
        <v>2654</v>
      </c>
      <c r="C6" s="33">
        <v>3431</v>
      </c>
      <c r="D6" s="34">
        <f>B6/C6</f>
        <v>0.773535412416205</v>
      </c>
      <c r="E6" s="32" t="s">
        <v>167</v>
      </c>
      <c r="F6" s="33">
        <v>11989</v>
      </c>
      <c r="G6" s="33">
        <v>9403</v>
      </c>
      <c r="H6" s="34">
        <f t="shared" si="0"/>
        <v>1.27501861108157</v>
      </c>
    </row>
    <row r="7" ht="14.25" spans="1:8">
      <c r="A7" s="32" t="s">
        <v>168</v>
      </c>
      <c r="B7" s="33">
        <v>289</v>
      </c>
      <c r="C7" s="33">
        <v>360</v>
      </c>
      <c r="D7" s="34">
        <f>B7/C7</f>
        <v>0.802777777777778</v>
      </c>
      <c r="E7" s="32" t="s">
        <v>169</v>
      </c>
      <c r="F7" s="33"/>
      <c r="G7" s="33"/>
      <c r="H7" s="34"/>
    </row>
    <row r="8" ht="14.25" spans="1:8">
      <c r="A8" s="32" t="s">
        <v>170</v>
      </c>
      <c r="B8" s="33">
        <v>9383</v>
      </c>
      <c r="C8" s="33">
        <v>9780</v>
      </c>
      <c r="D8" s="34">
        <f>B8/C8</f>
        <v>0.959406952965235</v>
      </c>
      <c r="E8" s="35" t="s">
        <v>171</v>
      </c>
      <c r="F8" s="33"/>
      <c r="G8" s="33"/>
      <c r="H8" s="34"/>
    </row>
    <row r="9" ht="14.25" spans="1:8">
      <c r="A9" s="32" t="s">
        <v>172</v>
      </c>
      <c r="B9" s="33">
        <v>396</v>
      </c>
      <c r="C9" s="33">
        <v>0</v>
      </c>
      <c r="D9" s="34"/>
      <c r="E9" s="36" t="s">
        <v>173</v>
      </c>
      <c r="F9" s="33">
        <v>13</v>
      </c>
      <c r="G9" s="33">
        <v>8</v>
      </c>
      <c r="H9" s="34">
        <f t="shared" si="0"/>
        <v>1.625</v>
      </c>
    </row>
    <row r="10" ht="14.25" spans="1:8">
      <c r="A10" s="37" t="s">
        <v>174</v>
      </c>
      <c r="B10" s="33">
        <v>17</v>
      </c>
      <c r="C10" s="33">
        <v>2</v>
      </c>
      <c r="D10" s="38">
        <f>B10/C10</f>
        <v>8.5</v>
      </c>
      <c r="E10" s="36"/>
      <c r="F10" s="33"/>
      <c r="G10" s="33"/>
      <c r="H10" s="34"/>
    </row>
    <row r="11" ht="14.25" spans="1:8">
      <c r="A11" s="37" t="s">
        <v>175</v>
      </c>
      <c r="B11" s="33">
        <f>B12+B13+B14+B15</f>
        <v>28672</v>
      </c>
      <c r="C11" s="33">
        <f>C12+C13+C14</f>
        <v>29401</v>
      </c>
      <c r="D11" s="34">
        <f>B11/C11</f>
        <v>0.975204925002551</v>
      </c>
      <c r="E11" s="39" t="s">
        <v>176</v>
      </c>
      <c r="F11" s="33">
        <f>F12+F13+F14+F15</f>
        <v>29096</v>
      </c>
      <c r="G11" s="33">
        <f>G12+G13+G14+G15</f>
        <v>27184</v>
      </c>
      <c r="H11" s="38">
        <f>F11/G11</f>
        <v>1.07033549146557</v>
      </c>
    </row>
    <row r="12" ht="14.25" spans="1:8">
      <c r="A12" s="32" t="s">
        <v>166</v>
      </c>
      <c r="B12" s="33">
        <v>8634</v>
      </c>
      <c r="C12" s="33">
        <v>8633</v>
      </c>
      <c r="D12" s="38">
        <f>B12/C12</f>
        <v>1.00011583458821</v>
      </c>
      <c r="E12" s="32" t="s">
        <v>177</v>
      </c>
      <c r="F12" s="33">
        <v>28155</v>
      </c>
      <c r="G12" s="33">
        <v>27184</v>
      </c>
      <c r="H12" s="38">
        <f>F12/G12</f>
        <v>1.03571954090642</v>
      </c>
    </row>
    <row r="13" ht="14.25" spans="1:8">
      <c r="A13" s="32" t="s">
        <v>168</v>
      </c>
      <c r="B13" s="33">
        <v>66</v>
      </c>
      <c r="C13" s="33">
        <v>26</v>
      </c>
      <c r="D13" s="34">
        <f>B13/C13</f>
        <v>2.53846153846154</v>
      </c>
      <c r="E13" s="32" t="s">
        <v>173</v>
      </c>
      <c r="F13" s="33"/>
      <c r="G13" s="33"/>
      <c r="H13" s="34"/>
    </row>
    <row r="14" ht="14.25" spans="1:8">
      <c r="A14" s="32" t="s">
        <v>170</v>
      </c>
      <c r="B14" s="33">
        <v>19972</v>
      </c>
      <c r="C14" s="33">
        <v>20742</v>
      </c>
      <c r="D14" s="34">
        <f>B14/C14</f>
        <v>0.962877253881014</v>
      </c>
      <c r="E14" s="32" t="s">
        <v>178</v>
      </c>
      <c r="F14" s="33">
        <v>941</v>
      </c>
      <c r="G14" s="33"/>
      <c r="H14" s="34"/>
    </row>
    <row r="15" ht="14.25" spans="1:8">
      <c r="A15" s="32" t="s">
        <v>179</v>
      </c>
      <c r="B15" s="33"/>
      <c r="C15" s="33"/>
      <c r="D15" s="34"/>
      <c r="E15" s="32" t="s">
        <v>180</v>
      </c>
      <c r="F15" s="33"/>
      <c r="G15" s="33"/>
      <c r="H15" s="34"/>
    </row>
    <row r="16" ht="14.25" spans="1:8">
      <c r="A16" s="32" t="s">
        <v>181</v>
      </c>
      <c r="B16" s="33">
        <f>B17+B18+B19</f>
        <v>25612</v>
      </c>
      <c r="C16" s="33">
        <f>C17+C18+C19</f>
        <v>19346</v>
      </c>
      <c r="D16" s="34">
        <f t="shared" ref="D16:D25" si="1">B16/C16</f>
        <v>1.32389124366794</v>
      </c>
      <c r="E16" s="32" t="s">
        <v>182</v>
      </c>
      <c r="F16" s="33">
        <f>F17+F19</f>
        <v>28549</v>
      </c>
      <c r="G16" s="33">
        <f>G17+G18+G19</f>
        <v>26351</v>
      </c>
      <c r="H16" s="34">
        <f t="shared" ref="H16:H25" si="2">F16/G16</f>
        <v>1.08341239421654</v>
      </c>
    </row>
    <row r="17" ht="14.25" spans="1:8">
      <c r="A17" s="40" t="s">
        <v>183</v>
      </c>
      <c r="B17" s="33">
        <v>18298</v>
      </c>
      <c r="C17" s="33">
        <v>18262</v>
      </c>
      <c r="D17" s="34">
        <f t="shared" si="1"/>
        <v>1.00197130653817</v>
      </c>
      <c r="E17" s="40" t="s">
        <v>167</v>
      </c>
      <c r="F17" s="33">
        <v>28546</v>
      </c>
      <c r="G17" s="33">
        <v>26351</v>
      </c>
      <c r="H17" s="34">
        <f t="shared" si="2"/>
        <v>1.08329854654472</v>
      </c>
    </row>
    <row r="18" ht="14.25" spans="1:8">
      <c r="A18" s="41" t="s">
        <v>168</v>
      </c>
      <c r="B18" s="33">
        <v>16</v>
      </c>
      <c r="C18" s="33">
        <v>24</v>
      </c>
      <c r="D18" s="34">
        <f t="shared" si="1"/>
        <v>0.666666666666667</v>
      </c>
      <c r="E18" s="41" t="s">
        <v>184</v>
      </c>
      <c r="F18" s="33"/>
      <c r="G18" s="33"/>
      <c r="H18" s="34"/>
    </row>
    <row r="19" ht="14.25" spans="1:8">
      <c r="A19" s="41" t="s">
        <v>170</v>
      </c>
      <c r="B19" s="33">
        <v>7298</v>
      </c>
      <c r="C19" s="33">
        <v>1060</v>
      </c>
      <c r="D19" s="34">
        <f t="shared" si="1"/>
        <v>6.88490566037736</v>
      </c>
      <c r="E19" s="41" t="s">
        <v>173</v>
      </c>
      <c r="F19" s="33">
        <v>3</v>
      </c>
      <c r="G19" s="33"/>
      <c r="H19" s="34"/>
    </row>
    <row r="20" ht="14.25" spans="1:8">
      <c r="A20" s="42" t="s">
        <v>151</v>
      </c>
      <c r="B20" s="33">
        <f>B5+B11+B16</f>
        <v>67023</v>
      </c>
      <c r="C20" s="33">
        <f>C5+C11+C16</f>
        <v>62320</v>
      </c>
      <c r="D20" s="34">
        <f t="shared" si="1"/>
        <v>1.07546534017972</v>
      </c>
      <c r="E20" s="42" t="s">
        <v>152</v>
      </c>
      <c r="F20" s="33">
        <f>F5+F11+F16</f>
        <v>69647</v>
      </c>
      <c r="G20" s="33">
        <f>G5+G11+G16</f>
        <v>62946</v>
      </c>
      <c r="H20" s="34">
        <f t="shared" si="2"/>
        <v>1.10645632764592</v>
      </c>
    </row>
    <row r="21" ht="14.25" spans="1:8">
      <c r="A21" s="43" t="s">
        <v>185</v>
      </c>
      <c r="B21" s="33">
        <f t="shared" ref="B21:G21" si="3">B22+B23+B24</f>
        <v>34483</v>
      </c>
      <c r="C21" s="33">
        <f t="shared" si="3"/>
        <v>30727</v>
      </c>
      <c r="D21" s="38">
        <f t="shared" si="1"/>
        <v>1.12223777134117</v>
      </c>
      <c r="E21" s="43" t="s">
        <v>186</v>
      </c>
      <c r="F21" s="33">
        <f t="shared" si="3"/>
        <v>31859</v>
      </c>
      <c r="G21" s="33">
        <f t="shared" si="3"/>
        <v>30101</v>
      </c>
      <c r="H21" s="38">
        <f t="shared" si="2"/>
        <v>1.05840337530315</v>
      </c>
    </row>
    <row r="22" ht="28.5" spans="1:8">
      <c r="A22" s="44" t="s">
        <v>187</v>
      </c>
      <c r="B22" s="33">
        <v>20049</v>
      </c>
      <c r="C22" s="33">
        <v>16134</v>
      </c>
      <c r="D22" s="38">
        <f t="shared" si="1"/>
        <v>1.24265526217925</v>
      </c>
      <c r="E22" s="44" t="s">
        <v>187</v>
      </c>
      <c r="F22" s="33">
        <v>20786</v>
      </c>
      <c r="G22" s="33">
        <v>20296</v>
      </c>
      <c r="H22" s="34">
        <f t="shared" si="2"/>
        <v>1.02414268821443</v>
      </c>
    </row>
    <row r="23" ht="14.25" spans="1:8">
      <c r="A23" s="44" t="s">
        <v>188</v>
      </c>
      <c r="B23" s="33">
        <v>9037</v>
      </c>
      <c r="C23" s="33">
        <v>9202</v>
      </c>
      <c r="D23" s="38">
        <f t="shared" si="1"/>
        <v>0.982069115409694</v>
      </c>
      <c r="E23" s="44" t="s">
        <v>188</v>
      </c>
      <c r="F23" s="33">
        <v>8613</v>
      </c>
      <c r="G23" s="33">
        <v>11419</v>
      </c>
      <c r="H23" s="34">
        <f t="shared" si="2"/>
        <v>0.754269200455381</v>
      </c>
    </row>
    <row r="24" ht="14.25" spans="1:8">
      <c r="A24" s="44" t="s">
        <v>189</v>
      </c>
      <c r="B24" s="33">
        <v>5397</v>
      </c>
      <c r="C24" s="33">
        <v>5391</v>
      </c>
      <c r="D24" s="38">
        <f t="shared" si="1"/>
        <v>1.00111296605454</v>
      </c>
      <c r="E24" s="44" t="s">
        <v>189</v>
      </c>
      <c r="F24" s="33">
        <v>2460</v>
      </c>
      <c r="G24" s="33">
        <v>-1614</v>
      </c>
      <c r="H24" s="34">
        <f t="shared" si="2"/>
        <v>-1.52416356877323</v>
      </c>
    </row>
    <row r="25" ht="14.25" spans="1:8">
      <c r="A25" s="45" t="s">
        <v>158</v>
      </c>
      <c r="B25" s="33">
        <f>B20+B21</f>
        <v>101506</v>
      </c>
      <c r="C25" s="33">
        <f t="shared" ref="B25:G25" si="4">C20+C21</f>
        <v>93047</v>
      </c>
      <c r="D25" s="34">
        <f t="shared" si="1"/>
        <v>1.09091104495578</v>
      </c>
      <c r="E25" s="45" t="s">
        <v>159</v>
      </c>
      <c r="F25" s="33">
        <f t="shared" si="4"/>
        <v>101506</v>
      </c>
      <c r="G25" s="33">
        <f t="shared" si="4"/>
        <v>93047</v>
      </c>
      <c r="H25" s="34">
        <f t="shared" si="2"/>
        <v>1.09091104495578</v>
      </c>
    </row>
  </sheetData>
  <mergeCells count="2">
    <mergeCell ref="A2:H2"/>
    <mergeCell ref="F3:H3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I18" sqref="I18"/>
    </sheetView>
  </sheetViews>
  <sheetFormatPr defaultColWidth="9" defaultRowHeight="13.5"/>
  <cols>
    <col min="1" max="1" width="24.875" customWidth="1"/>
    <col min="9" max="9" width="40.625" customWidth="1"/>
  </cols>
  <sheetData>
    <row r="1" ht="18.75" spans="1:8">
      <c r="A1" s="1" t="s">
        <v>190</v>
      </c>
      <c r="B1" s="2"/>
      <c r="C1" s="2"/>
      <c r="D1" s="2"/>
      <c r="E1" s="2"/>
      <c r="F1" s="2"/>
      <c r="G1" s="2"/>
      <c r="H1" s="2"/>
    </row>
    <row r="2" ht="27" spans="1:9">
      <c r="A2" s="3" t="s">
        <v>191</v>
      </c>
      <c r="B2" s="3"/>
      <c r="C2" s="3"/>
      <c r="D2" s="3"/>
      <c r="E2" s="3"/>
      <c r="F2" s="3"/>
      <c r="G2" s="3"/>
      <c r="H2" s="3"/>
      <c r="I2" s="3"/>
    </row>
    <row r="3" ht="27" spans="1:9">
      <c r="A3" s="3"/>
      <c r="B3" s="3"/>
      <c r="C3" s="3"/>
      <c r="D3" s="3"/>
      <c r="E3" s="3"/>
      <c r="F3" s="3"/>
      <c r="G3" s="3"/>
      <c r="H3" s="3"/>
      <c r="I3" s="19" t="s">
        <v>192</v>
      </c>
    </row>
    <row r="4" ht="14.25" spans="1:9">
      <c r="A4" s="4" t="s">
        <v>129</v>
      </c>
      <c r="B4" s="4" t="s">
        <v>193</v>
      </c>
      <c r="C4" s="4" t="s">
        <v>5</v>
      </c>
      <c r="D4" s="5" t="s">
        <v>194</v>
      </c>
      <c r="E4" s="5"/>
      <c r="F4" s="6" t="s">
        <v>195</v>
      </c>
      <c r="G4" s="7" t="s">
        <v>196</v>
      </c>
      <c r="H4" s="7"/>
      <c r="I4" s="4" t="s">
        <v>197</v>
      </c>
    </row>
    <row r="5" ht="35" customHeight="1" spans="1:9">
      <c r="A5" s="4"/>
      <c r="B5" s="4"/>
      <c r="C5" s="4"/>
      <c r="D5" s="8" t="s">
        <v>10</v>
      </c>
      <c r="E5" s="9" t="s">
        <v>11</v>
      </c>
      <c r="F5" s="10"/>
      <c r="G5" s="8" t="s">
        <v>10</v>
      </c>
      <c r="H5" s="9" t="s">
        <v>12</v>
      </c>
      <c r="I5" s="4"/>
    </row>
    <row r="6" ht="14.25" spans="1:9">
      <c r="A6" s="11" t="s">
        <v>198</v>
      </c>
      <c r="B6" s="12">
        <v>769.91</v>
      </c>
      <c r="C6" s="12">
        <v>797</v>
      </c>
      <c r="D6" s="13">
        <f t="shared" ref="D6:D10" si="0">B6-C6</f>
        <v>-27.09</v>
      </c>
      <c r="E6" s="14">
        <f>D6/C6</f>
        <v>-0.0339899623588457</v>
      </c>
      <c r="F6" s="15">
        <v>820.86</v>
      </c>
      <c r="G6" s="16">
        <f t="shared" ref="G6:G10" si="1">B6-F6</f>
        <v>-50.95</v>
      </c>
      <c r="H6" s="14">
        <f t="shared" ref="H6:H10" si="2">(B6-F6)/F6</f>
        <v>-0.0620690495334162</v>
      </c>
      <c r="I6" s="20"/>
    </row>
    <row r="7" ht="14.25" spans="1:9">
      <c r="A7" s="11" t="s">
        <v>199</v>
      </c>
      <c r="B7" s="12">
        <v>5.8</v>
      </c>
      <c r="C7" s="15"/>
      <c r="D7" s="13">
        <f t="shared" si="0"/>
        <v>5.8</v>
      </c>
      <c r="E7" s="14"/>
      <c r="F7" s="15">
        <v>17.19</v>
      </c>
      <c r="G7" s="16">
        <f t="shared" si="1"/>
        <v>-11.39</v>
      </c>
      <c r="H7" s="14"/>
      <c r="I7" s="21" t="s">
        <v>200</v>
      </c>
    </row>
    <row r="8" ht="14.25" spans="1:9">
      <c r="A8" s="17" t="s">
        <v>201</v>
      </c>
      <c r="B8" s="12">
        <v>88.46</v>
      </c>
      <c r="C8" s="12">
        <v>120</v>
      </c>
      <c r="D8" s="13">
        <f t="shared" si="0"/>
        <v>-31.54</v>
      </c>
      <c r="E8" s="14">
        <f t="shared" ref="E6:E10" si="3">D8/C8</f>
        <v>-0.262833333333333</v>
      </c>
      <c r="F8" s="12">
        <v>137.58</v>
      </c>
      <c r="G8" s="13">
        <f t="shared" si="1"/>
        <v>-49.12</v>
      </c>
      <c r="H8" s="18">
        <f t="shared" si="2"/>
        <v>-0.357028637883413</v>
      </c>
      <c r="I8" s="21" t="s">
        <v>202</v>
      </c>
    </row>
    <row r="9" ht="14.25" spans="1:9">
      <c r="A9" s="11" t="s">
        <v>203</v>
      </c>
      <c r="B9" s="12">
        <v>469.81</v>
      </c>
      <c r="C9" s="15">
        <v>467</v>
      </c>
      <c r="D9" s="13">
        <f t="shared" si="0"/>
        <v>2.81</v>
      </c>
      <c r="E9" s="14">
        <f t="shared" si="3"/>
        <v>0.00601713062098502</v>
      </c>
      <c r="F9" s="15">
        <v>445.15</v>
      </c>
      <c r="G9" s="16">
        <f t="shared" si="1"/>
        <v>24.66</v>
      </c>
      <c r="H9" s="14">
        <f t="shared" si="2"/>
        <v>0.0553970571717399</v>
      </c>
      <c r="I9" s="20"/>
    </row>
    <row r="10" ht="14.25" spans="1:9">
      <c r="A10" s="11" t="s">
        <v>204</v>
      </c>
      <c r="B10" s="12">
        <v>205.84</v>
      </c>
      <c r="C10" s="15">
        <v>210</v>
      </c>
      <c r="D10" s="13">
        <f t="shared" si="0"/>
        <v>-4.16</v>
      </c>
      <c r="E10" s="14">
        <f t="shared" si="3"/>
        <v>-0.0198095238095238</v>
      </c>
      <c r="F10" s="15">
        <v>220.94</v>
      </c>
      <c r="G10" s="16">
        <f t="shared" si="1"/>
        <v>-15.1</v>
      </c>
      <c r="H10" s="14">
        <f t="shared" si="2"/>
        <v>-0.0683443468815063</v>
      </c>
      <c r="I10" s="20"/>
    </row>
  </sheetData>
  <mergeCells count="8">
    <mergeCell ref="A2:I2"/>
    <mergeCell ref="D4:E4"/>
    <mergeCell ref="G4:H4"/>
    <mergeCell ref="A4:A5"/>
    <mergeCell ref="B4:B5"/>
    <mergeCell ref="C4:C5"/>
    <mergeCell ref="F4:F5"/>
    <mergeCell ref="I4:I5"/>
  </mergeCells>
  <pageMargins left="0.944444444444444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表一</vt:lpstr>
      <vt:lpstr>表二</vt:lpstr>
      <vt:lpstr>表三</vt:lpstr>
      <vt:lpstr>表四</vt:lpstr>
      <vt:lpstr>表五</vt:lpstr>
      <vt:lpstr>表六</vt:lpstr>
      <vt:lpstr>表七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诺1413963201</cp:lastModifiedBy>
  <dcterms:created xsi:type="dcterms:W3CDTF">2020-10-26T00:00:00Z</dcterms:created>
  <dcterms:modified xsi:type="dcterms:W3CDTF">2020-12-22T09:26:12Z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