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030" activeTab="2"/>
  </bookViews>
  <sheets>
    <sheet name="公共预算财政收入调整草案" sheetId="1" r:id="rId1"/>
    <sheet name="2017年公共财政一般预算支出调整表" sheetId="2" r:id="rId2"/>
    <sheet name="2017年政府性基金收支调整表" sheetId="3" r:id="rId3"/>
  </sheets>
  <externalReferences>
    <externalReference r:id="rId6"/>
  </externalReferences>
  <definedNames>
    <definedName name="Excel_BuiltIn_Print_Area_6">#REF!</definedName>
    <definedName name="Excel_BuiltIn_Print_Area_7">#REF!</definedName>
    <definedName name="Excel_BuiltIn_Print_Titles_3">#REF!</definedName>
    <definedName name="Excel_BuiltIn_Print_Titles_5">#REF!</definedName>
    <definedName name="Excel_BuiltIn_Print_Titles_6">#REF!</definedName>
    <definedName name="Excel_BuiltIn_Print_Titles_7">#REF!</definedName>
    <definedName name="Z_2BA758C0_0FF5_11D6_957A_444553540000_.wvu.PrintArea">#REF!</definedName>
    <definedName name="Z_2BA758C0_0FF5_11D6_957A_444553540000_.wvu.PrintArea_1">#REF!</definedName>
    <definedName name="Z_2BA758C0_0FF5_11D6_957A_444553540000_.wvu.PrintArea_2">#REF!</definedName>
    <definedName name="Z_2BA758C0_0FF5_11D6_957A_444553540000_.wvu.PrintArea_3">#REF!</definedName>
    <definedName name="Z_2BA758C0_0FF5_11D6_957A_444553540000_.wvu.PrintArea_4">#REF!</definedName>
    <definedName name="Z_2BA758C0_0FF5_11D6_957A_444553540000_.wvu.PrintArea_5">#REF!</definedName>
    <definedName name="Z_2BA758C0_0FF5_11D6_957A_444553540000_.wvu.PrintArea_6">#REF!</definedName>
    <definedName name="Z_2BA758C0_0FF5_11D6_957A_444553540000_.wvu.PrintArea_7">#REF!</definedName>
    <definedName name="Z_2BA758C0_0FF5_11D6_957A_444553540000_.wvu.PrintArea_8">#REF!</definedName>
    <definedName name="Z_2BA758C0_0FF5_11D6_957A_444553540000_.wvu.PrintArea_9">#REF!</definedName>
    <definedName name="Z_2BA758C0_0FF5_11D6_957A_444553540000_.wvu.PrintTitles">#REF!</definedName>
    <definedName name="Z_2BA758C0_0FF5_11D6_957A_444553540000_.wvu.PrintTitles_1">#REF!</definedName>
    <definedName name="Z_2BA758C0_0FF5_11D6_957A_444553540000_.wvu.PrintTitles_2">#REF!</definedName>
    <definedName name="Z_2BA758C0_0FF5_11D6_957A_444553540000_.wvu.PrintTitles_3">#REF!</definedName>
    <definedName name="Z_2BA758C0_0FF5_11D6_957A_444553540000_.wvu.PrintTitles_4">#REF!</definedName>
    <definedName name="Z_2BA758C0_0FF5_11D6_957A_444553540000_.wvu.PrintTitles_5">#REF!</definedName>
    <definedName name="Z_2BA758C0_0FF5_11D6_957A_444553540000_.wvu.PrintTitles_6">#REF!</definedName>
    <definedName name="Z_2BA758C0_0FF5_11D6_957A_444553540000_.wvu.PrintTitles_7">#REF!</definedName>
    <definedName name="Z_2BA758C0_0FF5_11D6_957A_444553540000_.wvu.PrintTitles_8">#REF!</definedName>
    <definedName name="Z_2BA758C0_0FF5_11D6_957A_444553540000_.wvu.PrintTitles_9">#REF!</definedName>
  </definedNames>
  <calcPr fullCalcOnLoad="1"/>
</workbook>
</file>

<file path=xl/sharedStrings.xml><?xml version="1.0" encoding="utf-8"?>
<sst xmlns="http://schemas.openxmlformats.org/spreadsheetml/2006/main" count="143" uniqueCount="135">
  <si>
    <t>单位：万元</t>
  </si>
  <si>
    <t>收入合计</t>
  </si>
  <si>
    <t>洋县2017年公共财政收入预算调整草案</t>
  </si>
  <si>
    <t>项      目</t>
  </si>
  <si>
    <t>2017年调整
预算数</t>
  </si>
  <si>
    <t>2017年预算数</t>
  </si>
  <si>
    <t>2016年执行数（剔除“营改增”影响后同口径数）</t>
  </si>
  <si>
    <t>2017年调整预算数比2016年执行数</t>
  </si>
  <si>
    <t>2017年调整预算数比2017年年初预算数</t>
  </si>
  <si>
    <t>备   注</t>
  </si>
  <si>
    <t>±额</t>
  </si>
  <si>
    <t>±%</t>
  </si>
  <si>
    <t>上划中省市收入</t>
  </si>
  <si>
    <t>地方收入</t>
  </si>
  <si>
    <t xml:space="preserve">  1、税收收入</t>
  </si>
  <si>
    <t xml:space="preserve">  2、非税收入</t>
  </si>
  <si>
    <t xml:space="preserve">    专项收入</t>
  </si>
  <si>
    <t xml:space="preserve">    行政事业性收费及罚没收入</t>
  </si>
  <si>
    <t xml:space="preserve">    国有资源（资产）有偿使用收入</t>
  </si>
  <si>
    <t xml:space="preserve">    政府住房基金收入</t>
  </si>
  <si>
    <t xml:space="preserve">    其他收入</t>
  </si>
  <si>
    <t>财政总收入</t>
  </si>
  <si>
    <t>项     目</t>
  </si>
  <si>
    <t>专项转移支付增加</t>
  </si>
  <si>
    <t>县级支出调整项目</t>
  </si>
  <si>
    <t>2017年调整预算数</t>
  </si>
  <si>
    <t>调整预算数比年初预算数</t>
  </si>
  <si>
    <t>科目编码</t>
  </si>
  <si>
    <t>科目</t>
  </si>
  <si>
    <t>合计</t>
  </si>
  <si>
    <t>工资及福利支出</t>
  </si>
  <si>
    <t>产业发展</t>
  </si>
  <si>
    <t>基础设施建设</t>
  </si>
  <si>
    <t>债务及投资</t>
  </si>
  <si>
    <t>脱贫攻坚</t>
  </si>
  <si>
    <t>商品及服务支出</t>
  </si>
  <si>
    <t>预备费
支出情况</t>
  </si>
  <si>
    <t>县级支出调整小计</t>
  </si>
  <si>
    <t>增减额</t>
  </si>
  <si>
    <t>增减%</t>
  </si>
  <si>
    <t>201</t>
  </si>
  <si>
    <t>一般公共服务支出</t>
  </si>
  <si>
    <t>一、一般公共服务支出</t>
  </si>
  <si>
    <t>204</t>
  </si>
  <si>
    <t>公共安全支出</t>
  </si>
  <si>
    <t>二、公共安全支出</t>
  </si>
  <si>
    <t>205</t>
  </si>
  <si>
    <t>教育支出</t>
  </si>
  <si>
    <t>三、教育支出</t>
  </si>
  <si>
    <t>206</t>
  </si>
  <si>
    <t>科学技术支出</t>
  </si>
  <si>
    <t>四、科学技术支出</t>
  </si>
  <si>
    <t>207</t>
  </si>
  <si>
    <t>文化体育与传媒支出</t>
  </si>
  <si>
    <t>五、文化体育与传媒支出</t>
  </si>
  <si>
    <t>208</t>
  </si>
  <si>
    <t>社会保障和就业支出</t>
  </si>
  <si>
    <t>六、社会保障和就业支出</t>
  </si>
  <si>
    <t>210</t>
  </si>
  <si>
    <t>医疗卫生与计划生育支出</t>
  </si>
  <si>
    <t>七、医疗卫生与计划生育支出</t>
  </si>
  <si>
    <t>211</t>
  </si>
  <si>
    <t>节能环保支出</t>
  </si>
  <si>
    <t>八、节能环保支出</t>
  </si>
  <si>
    <t>212</t>
  </si>
  <si>
    <t>城乡社区支出</t>
  </si>
  <si>
    <t>九、城乡社区支出</t>
  </si>
  <si>
    <t>213</t>
  </si>
  <si>
    <t>农林水支出</t>
  </si>
  <si>
    <t>十、农林水支出</t>
  </si>
  <si>
    <t>214</t>
  </si>
  <si>
    <t>交通运输支出</t>
  </si>
  <si>
    <t>十一、交通运输支出</t>
  </si>
  <si>
    <t>215</t>
  </si>
  <si>
    <t>资源勘探信息等支出</t>
  </si>
  <si>
    <t>十二、资源勘探信息等支出</t>
  </si>
  <si>
    <t>216</t>
  </si>
  <si>
    <t>商业服务业等支出</t>
  </si>
  <si>
    <t>十三、商业服务业等支出</t>
  </si>
  <si>
    <t>217</t>
  </si>
  <si>
    <t>金融支出</t>
  </si>
  <si>
    <t>十四、金融支出</t>
  </si>
  <si>
    <t>220</t>
  </si>
  <si>
    <t>国土海洋气象等支出</t>
  </si>
  <si>
    <t>十五、国土海洋气象等支出</t>
  </si>
  <si>
    <t>221</t>
  </si>
  <si>
    <t>住房保障支出</t>
  </si>
  <si>
    <t>十六、住房保障支出</t>
  </si>
  <si>
    <t>222</t>
  </si>
  <si>
    <t>十七、粮油物资储备支出</t>
  </si>
  <si>
    <t>十八、预备费</t>
  </si>
  <si>
    <t>232</t>
  </si>
  <si>
    <t>债务付息支出</t>
  </si>
  <si>
    <t>公共预算合计</t>
  </si>
  <si>
    <t>一般预算支出合计</t>
  </si>
  <si>
    <r>
      <t>2017</t>
    </r>
    <r>
      <rPr>
        <b/>
        <sz val="20"/>
        <rFont val="宋体"/>
        <family val="0"/>
      </rPr>
      <t>年政府性基金收支预算调整表</t>
    </r>
  </si>
  <si>
    <t>年初
预算</t>
  </si>
  <si>
    <t>调整
预算</t>
  </si>
  <si>
    <t>一、文化体育与传媒支出</t>
  </si>
  <si>
    <t>二、国有土地收益基金收入</t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</si>
  <si>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国家电影事业发展专项资金及对应专项债务收入安排的支出</t>
    </r>
  </si>
  <si>
    <t>三、农业土地开发资金收入</t>
  </si>
  <si>
    <t>二、社会保障和就业支出</t>
  </si>
  <si>
    <t>四、国有土地使用权出让收入</t>
  </si>
  <si>
    <r>
      <t xml:space="preserve">  </t>
    </r>
    <r>
      <rPr>
        <sz val="11"/>
        <rFont val="宋体"/>
        <family val="0"/>
      </rPr>
      <t>大中型水库移民后期扶持基金支出</t>
    </r>
  </si>
  <si>
    <t>五、城市基础设施配套费收入</t>
  </si>
  <si>
    <t>三、城乡社区支出</t>
  </si>
  <si>
    <t xml:space="preserve">  国有土地使用权出让收入及对应专项债务收入安排的支出</t>
  </si>
  <si>
    <t xml:space="preserve">  国有土地收益基金及对应专项债务收入安排的支出</t>
  </si>
  <si>
    <t xml:space="preserve">  农业土地开发资金及对应专项债务收入安排的支出</t>
  </si>
  <si>
    <t xml:space="preserve">  城市基础设施配套费及对应专项债务收入安排的支出</t>
  </si>
  <si>
    <t xml:space="preserve">  新型墙体材料专项基金及对应专项债务收入安排的支出</t>
  </si>
  <si>
    <t xml:space="preserve">  彩票发行销售机构业务费安排的支出</t>
  </si>
  <si>
    <t xml:space="preserve">  彩票公益金及对应专项债务收入安排的支出</t>
  </si>
  <si>
    <t>支出合计</t>
  </si>
  <si>
    <t>加：政府性基金转移补助收入</t>
  </si>
  <si>
    <t>加：政府性基金补助支出</t>
  </si>
  <si>
    <t xml:space="preserve">    增发的专项债券</t>
  </si>
  <si>
    <t xml:space="preserve">    政府性基金调入公共预算</t>
  </si>
  <si>
    <t xml:space="preserve">    上年结余收入</t>
  </si>
  <si>
    <t xml:space="preserve">    年终结转</t>
  </si>
  <si>
    <t>收入总计</t>
  </si>
  <si>
    <t>支出总计</t>
  </si>
  <si>
    <t>2017年公共财政一般预算支出调整表</t>
  </si>
  <si>
    <t>单位：万元</t>
  </si>
  <si>
    <t>十九、其他支出(类)</t>
  </si>
  <si>
    <t>二十、债务付息支出</t>
  </si>
  <si>
    <t>二十一、债务发行费用支出</t>
  </si>
  <si>
    <t>六、其他政府性基金收入</t>
  </si>
  <si>
    <t xml:space="preserve">  小型水库移民扶助基金相关支出</t>
  </si>
  <si>
    <t>四、农林水支出</t>
  </si>
  <si>
    <t xml:space="preserve">  大中型水库库区基金相关支出</t>
  </si>
  <si>
    <t>五、资源勘探信息等支出</t>
  </si>
  <si>
    <t>六、其他支出</t>
  </si>
  <si>
    <t>一、新型墙体材料专项基金收入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</si>
</sst>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/yy_)"/>
    <numFmt numFmtId="177" formatCode="_(&quot;$&quot;* #,##0_);_(&quot;$&quot;* \(#,##0\);_(&quot;$&quot;* &quot;-&quot;??_);_(@_)"/>
    <numFmt numFmtId="178" formatCode="mmm\ dd\,\ yy"/>
    <numFmt numFmtId="179" formatCode="_(&quot;$&quot;* #,##0.0_);_(&quot;$&quot;* \(#,##0.0\);_(&quot;$&quot;* &quot;-&quot;??_);_(@_)"/>
    <numFmt numFmtId="180" formatCode="0.00_ "/>
    <numFmt numFmtId="181" formatCode="#,##0_ "/>
    <numFmt numFmtId="182" formatCode="0.0%"/>
    <numFmt numFmtId="183" formatCode="#,##0.0_ "/>
    <numFmt numFmtId="184" formatCode="#,##0.00_ "/>
    <numFmt numFmtId="185" formatCode="_ * #,##0.0_ ;_ * \-#,##0.0_ ;_ * &quot;-&quot;??_ ;_ @_ "/>
    <numFmt numFmtId="186" formatCode="#,##0_);[Red]\(#,##0\)"/>
  </numFmts>
  <fonts count="41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0"/>
      <name val="方正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20"/>
      <color indexed="8"/>
      <name val="黑体"/>
      <family val="3"/>
    </font>
    <font>
      <b/>
      <i/>
      <sz val="16"/>
      <name val="Helv"/>
      <family val="2"/>
    </font>
    <font>
      <sz val="8"/>
      <name val="Arial"/>
      <family val="2"/>
    </font>
    <font>
      <sz val="7"/>
      <name val="Small Fonts"/>
      <family val="2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0"/>
      <name val="Times New Roman"/>
      <family val="1"/>
    </font>
    <font>
      <sz val="11"/>
      <color indexed="17"/>
      <name val="宋体"/>
      <family val="0"/>
    </font>
    <font>
      <sz val="10"/>
      <name val="Helv"/>
      <family val="2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sz val="11"/>
      <name val="蹈框"/>
      <family val="0"/>
    </font>
    <font>
      <b/>
      <sz val="10"/>
      <color indexed="8"/>
      <name val="黑体"/>
      <family val="3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theme="1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7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0" borderId="0" applyBorder="0">
      <alignment/>
      <protection/>
    </xf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1" applyNumberFormat="0" applyBorder="0" applyAlignment="0" applyProtection="0"/>
    <xf numFmtId="37" fontId="24" fillId="0" borderId="0">
      <alignment/>
      <protection/>
    </xf>
    <xf numFmtId="0" fontId="22" fillId="0" borderId="0">
      <alignment/>
      <protection/>
    </xf>
    <xf numFmtId="0" fontId="28" fillId="0" borderId="0">
      <alignment/>
      <protection/>
    </xf>
    <xf numFmtId="10" fontId="0" fillId="0" borderId="0" applyFont="0" applyFill="0" applyBorder="0" applyAlignment="0" applyProtection="0"/>
    <xf numFmtId="49" fontId="21" fillId="17" borderId="0">
      <alignment horizontal="center" vertical="center"/>
      <protection/>
    </xf>
    <xf numFmtId="49" fontId="21" fillId="17" borderId="0">
      <alignment horizontal="center" vertical="center"/>
      <protection/>
    </xf>
    <xf numFmtId="49" fontId="21" fillId="17" borderId="0">
      <alignment horizontal="center" vertical="center"/>
      <protection/>
    </xf>
    <xf numFmtId="49" fontId="21" fillId="17" borderId="0">
      <alignment horizontal="center" vertical="center"/>
      <protection/>
    </xf>
    <xf numFmtId="49" fontId="21" fillId="17" borderId="0">
      <alignment horizontal="center" vertical="center"/>
      <protection/>
    </xf>
    <xf numFmtId="49" fontId="21" fillId="17" borderId="0">
      <alignment horizontal="center" vertical="center"/>
      <protection/>
    </xf>
    <xf numFmtId="49" fontId="20" fillId="17" borderId="0">
      <alignment horizontal="left" vertical="top"/>
      <protection/>
    </xf>
    <xf numFmtId="49" fontId="20" fillId="17" borderId="0">
      <alignment horizontal="left" vertical="top"/>
      <protection/>
    </xf>
    <xf numFmtId="49" fontId="20" fillId="17" borderId="0">
      <alignment horizontal="left" vertical="top"/>
      <protection/>
    </xf>
    <xf numFmtId="49" fontId="20" fillId="17" borderId="0">
      <alignment horizontal="left" vertical="top"/>
      <protection/>
    </xf>
    <xf numFmtId="49" fontId="20" fillId="17" borderId="0">
      <alignment horizontal="left" vertical="top"/>
      <protection/>
    </xf>
    <xf numFmtId="49" fontId="20" fillId="17" borderId="0">
      <alignment horizontal="left" vertical="top"/>
      <protection/>
    </xf>
    <xf numFmtId="49" fontId="20" fillId="17" borderId="0">
      <alignment horizontal="right" vertical="top"/>
      <protection/>
    </xf>
    <xf numFmtId="49" fontId="20" fillId="17" borderId="0">
      <alignment horizontal="right" vertical="top"/>
      <protection/>
    </xf>
    <xf numFmtId="49" fontId="20" fillId="17" borderId="0">
      <alignment horizontal="right" vertical="top"/>
      <protection/>
    </xf>
    <xf numFmtId="49" fontId="20" fillId="17" borderId="0">
      <alignment horizontal="right" vertical="top"/>
      <protection/>
    </xf>
    <xf numFmtId="49" fontId="20" fillId="17" borderId="0">
      <alignment horizontal="right" vertical="top"/>
      <protection/>
    </xf>
    <xf numFmtId="49" fontId="20" fillId="17" borderId="0">
      <alignment horizontal="right" vertical="top"/>
      <protection/>
    </xf>
    <xf numFmtId="49" fontId="36" fillId="17" borderId="0">
      <alignment horizontal="center" vertical="center"/>
      <protection/>
    </xf>
    <xf numFmtId="49" fontId="36" fillId="17" borderId="0">
      <alignment horizontal="center" vertical="center"/>
      <protection/>
    </xf>
    <xf numFmtId="49" fontId="36" fillId="17" borderId="0">
      <alignment horizontal="center" vertical="center"/>
      <protection/>
    </xf>
    <xf numFmtId="49" fontId="36" fillId="17" borderId="0">
      <alignment horizontal="center" vertical="center"/>
      <protection/>
    </xf>
    <xf numFmtId="49" fontId="36" fillId="17" borderId="0">
      <alignment horizontal="center" vertical="center"/>
      <protection/>
    </xf>
    <xf numFmtId="49" fontId="36" fillId="17" borderId="0">
      <alignment horizontal="center" vertical="center"/>
      <protection/>
    </xf>
    <xf numFmtId="49" fontId="20" fillId="17" borderId="0">
      <alignment horizontal="center" vertical="center"/>
      <protection/>
    </xf>
    <xf numFmtId="49" fontId="20" fillId="17" borderId="0">
      <alignment horizontal="center" vertical="center"/>
      <protection/>
    </xf>
    <xf numFmtId="49" fontId="20" fillId="17" borderId="0">
      <alignment horizontal="center" vertical="center"/>
      <protection/>
    </xf>
    <xf numFmtId="49" fontId="20" fillId="17" borderId="0">
      <alignment horizontal="center" vertical="center"/>
      <protection/>
    </xf>
    <xf numFmtId="49" fontId="20" fillId="17" borderId="0">
      <alignment horizontal="center" vertical="center"/>
      <protection/>
    </xf>
    <xf numFmtId="49" fontId="20" fillId="17" borderId="0">
      <alignment horizontal="center" vertical="center"/>
      <protection/>
    </xf>
    <xf numFmtId="49" fontId="20" fillId="17" borderId="0">
      <alignment horizontal="left" vertical="center"/>
      <protection/>
    </xf>
    <xf numFmtId="49" fontId="20" fillId="17" borderId="0">
      <alignment horizontal="left" vertical="center"/>
      <protection/>
    </xf>
    <xf numFmtId="49" fontId="20" fillId="17" borderId="0">
      <alignment horizontal="left" vertical="center"/>
      <protection/>
    </xf>
    <xf numFmtId="49" fontId="20" fillId="17" borderId="0">
      <alignment horizontal="left" vertical="center"/>
      <protection/>
    </xf>
    <xf numFmtId="49" fontId="20" fillId="17" borderId="0">
      <alignment horizontal="left" vertical="center"/>
      <protection/>
    </xf>
    <xf numFmtId="49" fontId="20" fillId="17" borderId="0">
      <alignment horizontal="left" vertical="center"/>
      <protection/>
    </xf>
    <xf numFmtId="49" fontId="20" fillId="17" borderId="0">
      <alignment horizontal="right" vertical="center"/>
      <protection/>
    </xf>
    <xf numFmtId="49" fontId="20" fillId="17" borderId="0">
      <alignment horizontal="right" vertical="center"/>
      <protection/>
    </xf>
    <xf numFmtId="49" fontId="20" fillId="17" borderId="0">
      <alignment horizontal="right" vertical="center"/>
      <protection/>
    </xf>
    <xf numFmtId="49" fontId="20" fillId="17" borderId="0">
      <alignment horizontal="right" vertical="center"/>
      <protection/>
    </xf>
    <xf numFmtId="49" fontId="20" fillId="17" borderId="0">
      <alignment horizontal="right" vertical="center"/>
      <protection/>
    </xf>
    <xf numFmtId="49" fontId="20" fillId="17" borderId="0">
      <alignment horizontal="right"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37" fillId="0" borderId="3">
      <alignment/>
      <protection/>
    </xf>
    <xf numFmtId="0" fontId="10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8" fillId="0" borderId="0" applyBorder="0">
      <alignment/>
      <protection/>
    </xf>
    <xf numFmtId="0" fontId="27" fillId="3" borderId="0" applyNumberFormat="0" applyBorder="0" applyAlignment="0" applyProtection="0"/>
    <xf numFmtId="0" fontId="39" fillId="3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14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6" borderId="7" applyNumberFormat="0" applyAlignment="0" applyProtection="0"/>
    <xf numFmtId="0" fontId="9" fillId="19" borderId="8" applyNumberFormat="0" applyAlignment="0" applyProtection="0"/>
    <xf numFmtId="0" fontId="2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0" borderId="9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>
      <alignment/>
      <protection/>
    </xf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  <xf numFmtId="0" fontId="18" fillId="24" borderId="0" applyNumberFormat="0" applyBorder="0" applyAlignment="0" applyProtection="0"/>
    <xf numFmtId="0" fontId="12" fillId="16" borderId="10" applyNumberFormat="0" applyAlignment="0" applyProtection="0"/>
    <xf numFmtId="0" fontId="19" fillId="7" borderId="7" applyNumberFormat="0" applyAlignment="0" applyProtection="0"/>
    <xf numFmtId="0" fontId="30" fillId="0" borderId="0">
      <alignment/>
      <protection/>
    </xf>
    <xf numFmtId="0" fontId="26" fillId="0" borderId="0" applyNumberFormat="0" applyFill="0" applyBorder="0" applyAlignment="0" applyProtection="0"/>
    <xf numFmtId="0" fontId="0" fillId="25" borderId="11" applyNumberFormat="0" applyFont="0" applyAlignment="0" applyProtection="0"/>
  </cellStyleXfs>
  <cellXfs count="68">
    <xf numFmtId="0" fontId="0" fillId="0" borderId="0" xfId="0" applyAlignment="1">
      <alignment/>
    </xf>
    <xf numFmtId="1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181" fontId="4" fillId="0" borderId="1" xfId="148" applyNumberFormat="1" applyFont="1" applyFill="1" applyBorder="1" applyAlignment="1">
      <alignment horizontal="left" vertical="center"/>
      <protection/>
    </xf>
    <xf numFmtId="0" fontId="0" fillId="0" borderId="1" xfId="0" applyBorder="1" applyAlignment="1">
      <alignment/>
    </xf>
    <xf numFmtId="0" fontId="4" fillId="0" borderId="1" xfId="0" applyFont="1" applyFill="1" applyBorder="1" applyAlignment="1">
      <alignment horizontal="left" vertical="center"/>
    </xf>
    <xf numFmtId="182" fontId="3" fillId="0" borderId="1" xfId="148" applyNumberFormat="1" applyFont="1" applyBorder="1" applyAlignment="1">
      <alignment horizontal="left" vertical="center"/>
      <protection/>
    </xf>
    <xf numFmtId="181" fontId="3" fillId="17" borderId="1" xfId="148" applyNumberFormat="1" applyFont="1" applyFill="1" applyBorder="1" applyAlignment="1">
      <alignment horizontal="left" vertical="center"/>
      <protection/>
    </xf>
    <xf numFmtId="0" fontId="0" fillId="0" borderId="0" xfId="148">
      <alignment vertical="center"/>
      <protection/>
    </xf>
    <xf numFmtId="0" fontId="0" fillId="17" borderId="0" xfId="148" applyFill="1">
      <alignment vertical="center"/>
      <protection/>
    </xf>
    <xf numFmtId="0" fontId="0" fillId="0" borderId="0" xfId="148" applyFont="1">
      <alignment vertical="center"/>
      <protection/>
    </xf>
    <xf numFmtId="0" fontId="2" fillId="26" borderId="1" xfId="149" applyFont="1" applyFill="1" applyBorder="1" applyAlignment="1" applyProtection="1">
      <alignment horizontal="center" vertical="center" wrapText="1"/>
      <protection locked="0"/>
    </xf>
    <xf numFmtId="182" fontId="4" fillId="0" borderId="1" xfId="148" applyNumberFormat="1" applyFont="1" applyBorder="1" applyAlignment="1">
      <alignment horizontal="left" vertical="center"/>
      <protection/>
    </xf>
    <xf numFmtId="181" fontId="3" fillId="0" borderId="1" xfId="148" applyNumberFormat="1" applyFont="1" applyFill="1" applyBorder="1" applyAlignment="1">
      <alignment horizontal="left" vertical="center"/>
      <protection/>
    </xf>
    <xf numFmtId="0" fontId="0" fillId="0" borderId="1" xfId="0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181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181" fontId="4" fillId="0" borderId="1" xfId="182" applyNumberFormat="1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left" vertical="center"/>
      <protection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81" fontId="0" fillId="0" borderId="1" xfId="0" applyNumberFormat="1" applyBorder="1" applyAlignment="1">
      <alignment vertical="center"/>
    </xf>
    <xf numFmtId="0" fontId="4" fillId="26" borderId="1" xfId="0" applyFont="1" applyFill="1" applyBorder="1" applyAlignment="1">
      <alignment vertical="center"/>
    </xf>
    <xf numFmtId="181" fontId="4" fillId="26" borderId="1" xfId="148" applyNumberFormat="1" applyFont="1" applyFill="1" applyBorder="1" applyAlignment="1">
      <alignment horizontal="left" vertical="center"/>
      <protection/>
    </xf>
    <xf numFmtId="181" fontId="0" fillId="27" borderId="1" xfId="0" applyNumberForma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2" xfId="148" applyFont="1" applyBorder="1" applyAlignment="1">
      <alignment vertical="center"/>
      <protection/>
    </xf>
    <xf numFmtId="1" fontId="3" fillId="0" borderId="1" xfId="0" applyNumberFormat="1" applyFont="1" applyBorder="1" applyAlignment="1">
      <alignment vertical="center" wrapText="1"/>
    </xf>
    <xf numFmtId="0" fontId="4" fillId="0" borderId="0" xfId="147" applyFont="1">
      <alignment vertical="center"/>
      <protection/>
    </xf>
    <xf numFmtId="0" fontId="0" fillId="0" borderId="0" xfId="147">
      <alignment vertical="center"/>
      <protection/>
    </xf>
    <xf numFmtId="0" fontId="0" fillId="0" borderId="0" xfId="147" applyFill="1">
      <alignment vertical="center"/>
      <protection/>
    </xf>
    <xf numFmtId="0" fontId="0" fillId="0" borderId="0" xfId="0" applyAlignment="1">
      <alignment/>
    </xf>
    <xf numFmtId="0" fontId="0" fillId="0" borderId="1" xfId="116" applyFont="1" applyBorder="1" applyAlignment="1">
      <alignment vertical="center"/>
      <protection/>
    </xf>
    <xf numFmtId="181" fontId="0" fillId="0" borderId="1" xfId="147" applyNumberFormat="1" applyFont="1" applyBorder="1" applyAlignment="1">
      <alignment horizontal="left" vertical="center"/>
      <protection/>
    </xf>
    <xf numFmtId="182" fontId="0" fillId="0" borderId="1" xfId="147" applyNumberFormat="1" applyFont="1" applyBorder="1" applyAlignment="1">
      <alignment horizontal="left" vertical="center"/>
      <protection/>
    </xf>
    <xf numFmtId="181" fontId="0" fillId="0" borderId="1" xfId="116" applyNumberFormat="1" applyFont="1" applyBorder="1" applyAlignment="1">
      <alignment horizontal="left" vertical="center"/>
      <protection/>
    </xf>
    <xf numFmtId="0" fontId="0" fillId="0" borderId="1" xfId="116" applyFont="1" applyBorder="1" applyAlignment="1">
      <alignment horizontal="left" vertical="center"/>
      <protection/>
    </xf>
    <xf numFmtId="0" fontId="0" fillId="0" borderId="1" xfId="147" applyFont="1" applyBorder="1">
      <alignment vertical="center"/>
      <protection/>
    </xf>
    <xf numFmtId="0" fontId="0" fillId="0" borderId="1" xfId="0" applyFont="1" applyBorder="1" applyAlignment="1" quotePrefix="1">
      <alignment vertical="center"/>
    </xf>
    <xf numFmtId="181" fontId="0" fillId="0" borderId="1" xfId="23" applyNumberFormat="1" applyFont="1" applyBorder="1" applyAlignment="1">
      <alignment horizontal="center" vertical="center"/>
      <protection/>
    </xf>
    <xf numFmtId="49" fontId="0" fillId="0" borderId="1" xfId="23" applyNumberFormat="1" applyFont="1" applyBorder="1" applyAlignment="1">
      <alignment horizontal="center" vertical="center" wrapText="1"/>
      <protection/>
    </xf>
    <xf numFmtId="181" fontId="0" fillId="26" borderId="1" xfId="147" applyNumberFormat="1" applyFont="1" applyFill="1" applyBorder="1" applyAlignment="1">
      <alignment horizontal="left" vertical="center"/>
      <protection/>
    </xf>
    <xf numFmtId="0" fontId="5" fillId="0" borderId="0" xfId="147" applyFont="1" applyAlignment="1">
      <alignment horizontal="center" vertical="center"/>
      <protection/>
    </xf>
    <xf numFmtId="0" fontId="5" fillId="0" borderId="0" xfId="147" applyFont="1" applyFill="1" applyAlignment="1">
      <alignment horizontal="center" vertical="center"/>
      <protection/>
    </xf>
    <xf numFmtId="0" fontId="0" fillId="0" borderId="13" xfId="116" applyFont="1" applyFill="1" applyBorder="1" applyAlignment="1">
      <alignment horizontal="center" vertical="center" wrapText="1"/>
      <protection/>
    </xf>
    <xf numFmtId="0" fontId="0" fillId="0" borderId="14" xfId="116" applyFont="1" applyFill="1" applyBorder="1" applyAlignment="1">
      <alignment horizontal="center" vertical="center" wrapText="1"/>
      <protection/>
    </xf>
    <xf numFmtId="0" fontId="0" fillId="0" borderId="1" xfId="147" applyFont="1" applyBorder="1" applyAlignment="1">
      <alignment horizontal="center" vertical="center"/>
      <protection/>
    </xf>
    <xf numFmtId="0" fontId="0" fillId="0" borderId="15" xfId="147" applyFont="1" applyBorder="1" applyAlignment="1">
      <alignment horizontal="center" vertical="center" wrapText="1"/>
      <protection/>
    </xf>
    <xf numFmtId="0" fontId="0" fillId="0" borderId="16" xfId="147" applyFont="1" applyBorder="1" applyAlignment="1">
      <alignment horizontal="center" vertical="center"/>
      <protection/>
    </xf>
    <xf numFmtId="0" fontId="0" fillId="0" borderId="1" xfId="147" applyFont="1" applyFill="1" applyBorder="1" applyAlignment="1">
      <alignment horizontal="center" vertical="center" wrapText="1"/>
      <protection/>
    </xf>
    <xf numFmtId="0" fontId="0" fillId="0" borderId="1" xfId="147" applyFont="1" applyBorder="1" applyAlignment="1">
      <alignment horizontal="center" vertical="center" wrapText="1"/>
      <protection/>
    </xf>
    <xf numFmtId="0" fontId="0" fillId="0" borderId="12" xfId="147" applyFont="1" applyFill="1" applyBorder="1" applyAlignment="1">
      <alignment horizontal="left" vertical="center"/>
      <protection/>
    </xf>
    <xf numFmtId="0" fontId="0" fillId="0" borderId="12" xfId="147" applyFill="1" applyBorder="1" applyAlignment="1">
      <alignment horizontal="left" vertical="center"/>
      <protection/>
    </xf>
    <xf numFmtId="0" fontId="5" fillId="0" borderId="0" xfId="148" applyFont="1" applyAlignment="1">
      <alignment horizontal="center" vertical="center"/>
      <protection/>
    </xf>
    <xf numFmtId="1" fontId="3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0" fillId="0" borderId="12" xfId="148" applyFont="1" applyBorder="1" applyAlignment="1">
      <alignment horizontal="left" vertical="center"/>
      <protection/>
    </xf>
    <xf numFmtId="0" fontId="0" fillId="0" borderId="12" xfId="148" applyBorder="1" applyAlignment="1">
      <alignment horizontal="left" vertical="center"/>
      <protection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183">
    <cellStyle name="Normal" xfId="0"/>
    <cellStyle name=" 1" xfId="15"/>
    <cellStyle name="?鹎%U龡&amp;H?_x0008_e_x0005_9_x0006__x0007__x0001__x0001_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3232" xfId="23"/>
    <cellStyle name="40% - 强调文字颜色 1" xfId="24"/>
    <cellStyle name="40% - 强调文字颜色 2" xfId="25"/>
    <cellStyle name="40% - 强调文字颜色 3" xfId="26"/>
    <cellStyle name="40% - 强调文字颜色 4" xfId="27"/>
    <cellStyle name="40% - 强调文字颜色 5" xfId="28"/>
    <cellStyle name="40% - 强调文字颜色 6" xfId="29"/>
    <cellStyle name="60% - 强调文字颜色 1" xfId="30"/>
    <cellStyle name="60% - 强调文字颜色 2" xfId="31"/>
    <cellStyle name="60% - 强调文字颜色 3" xfId="32"/>
    <cellStyle name="60% - 强调文字颜色 4" xfId="33"/>
    <cellStyle name="60% - 强调文字颜色 5" xfId="34"/>
    <cellStyle name="60% - 强调文字颜色 6" xfId="35"/>
    <cellStyle name="Grey" xfId="36"/>
    <cellStyle name="Input [yellow]" xfId="37"/>
    <cellStyle name="no dec" xfId="38"/>
    <cellStyle name="Normal - Style1" xfId="39"/>
    <cellStyle name="Normal_0105第二套审计报表定稿" xfId="40"/>
    <cellStyle name="Percent [2]" xfId="41"/>
    <cellStyle name="S1-0" xfId="42"/>
    <cellStyle name="S1-0 2" xfId="43"/>
    <cellStyle name="S1-0 3" xfId="44"/>
    <cellStyle name="S1-0 4" xfId="45"/>
    <cellStyle name="S1-0 5" xfId="46"/>
    <cellStyle name="S1-0 6" xfId="47"/>
    <cellStyle name="S1-1" xfId="48"/>
    <cellStyle name="S1-1 2" xfId="49"/>
    <cellStyle name="S1-1 3" xfId="50"/>
    <cellStyle name="S1-1 4" xfId="51"/>
    <cellStyle name="S1-1 5" xfId="52"/>
    <cellStyle name="S1-1 6" xfId="53"/>
    <cellStyle name="S1-2" xfId="54"/>
    <cellStyle name="S1-2 2" xfId="55"/>
    <cellStyle name="S1-2 3" xfId="56"/>
    <cellStyle name="S1-2 4" xfId="57"/>
    <cellStyle name="S1-2 5" xfId="58"/>
    <cellStyle name="S1-2 6" xfId="59"/>
    <cellStyle name="S1-3" xfId="60"/>
    <cellStyle name="S1-3 2" xfId="61"/>
    <cellStyle name="S1-3 3" xfId="62"/>
    <cellStyle name="S1-3 4" xfId="63"/>
    <cellStyle name="S1-3 5" xfId="64"/>
    <cellStyle name="S1-3 6" xfId="65"/>
    <cellStyle name="S1-4" xfId="66"/>
    <cellStyle name="S1-4 2" xfId="67"/>
    <cellStyle name="S1-4 3" xfId="68"/>
    <cellStyle name="S1-4 4" xfId="69"/>
    <cellStyle name="S1-4 5" xfId="70"/>
    <cellStyle name="S1-4 6" xfId="71"/>
    <cellStyle name="S1-5" xfId="72"/>
    <cellStyle name="S1-5 2" xfId="73"/>
    <cellStyle name="S1-5 3" xfId="74"/>
    <cellStyle name="S1-5 4" xfId="75"/>
    <cellStyle name="S1-5 5" xfId="76"/>
    <cellStyle name="S1-5 6" xfId="77"/>
    <cellStyle name="S1-6" xfId="78"/>
    <cellStyle name="S1-6 2" xfId="79"/>
    <cellStyle name="S1-6 3" xfId="80"/>
    <cellStyle name="S1-6 4" xfId="81"/>
    <cellStyle name="S1-6 5" xfId="82"/>
    <cellStyle name="S1-6 6" xfId="83"/>
    <cellStyle name="Percent" xfId="84"/>
    <cellStyle name="百分比 2" xfId="85"/>
    <cellStyle name="标题" xfId="86"/>
    <cellStyle name="标题 1" xfId="87"/>
    <cellStyle name="标题 1 1" xfId="88"/>
    <cellStyle name="标题 2" xfId="89"/>
    <cellStyle name="标题 3" xfId="90"/>
    <cellStyle name="标题 4" xfId="91"/>
    <cellStyle name="标题 5" xfId="92"/>
    <cellStyle name="差" xfId="93"/>
    <cellStyle name="差_2016年收入结算表" xfId="94"/>
    <cellStyle name="差_Book1" xfId="95"/>
    <cellStyle name="差_Book1 2" xfId="96"/>
    <cellStyle name="差_Book1 3" xfId="97"/>
    <cellStyle name="差_Book1 4" xfId="98"/>
    <cellStyle name="差_Book1 5" xfId="99"/>
    <cellStyle name="差_Book1 6" xfId="100"/>
    <cellStyle name="差_Book1_1" xfId="101"/>
    <cellStyle name="差_Book1_1 2" xfId="102"/>
    <cellStyle name="差_Book1_1 3" xfId="103"/>
    <cellStyle name="差_Book1_1 4" xfId="104"/>
    <cellStyle name="差_Book1_1 5" xfId="105"/>
    <cellStyle name="差_Book1_1 6" xfId="106"/>
    <cellStyle name="常规 10" xfId="107"/>
    <cellStyle name="常规 11" xfId="108"/>
    <cellStyle name="常规 12" xfId="109"/>
    <cellStyle name="常规 13" xfId="110"/>
    <cellStyle name="常规 14" xfId="111"/>
    <cellStyle name="常规 15" xfId="112"/>
    <cellStyle name="常规 16" xfId="113"/>
    <cellStyle name="常规 17" xfId="114"/>
    <cellStyle name="常规 18" xfId="115"/>
    <cellStyle name="常规 2" xfId="116"/>
    <cellStyle name="常规 2 2" xfId="117"/>
    <cellStyle name="常规 2 3" xfId="118"/>
    <cellStyle name="常规 2 4" xfId="119"/>
    <cellStyle name="常规 2 5" xfId="120"/>
    <cellStyle name="常规 2 6" xfId="121"/>
    <cellStyle name="常规 22" xfId="122"/>
    <cellStyle name="常规 23" xfId="123"/>
    <cellStyle name="常规 24" xfId="124"/>
    <cellStyle name="常规 25" xfId="125"/>
    <cellStyle name="常规 26" xfId="126"/>
    <cellStyle name="常规 27" xfId="127"/>
    <cellStyle name="常规 28" xfId="128"/>
    <cellStyle name="常规 29" xfId="129"/>
    <cellStyle name="常规 3" xfId="130"/>
    <cellStyle name="常规 3 2" xfId="131"/>
    <cellStyle name="常规 3 3" xfId="132"/>
    <cellStyle name="常规 3 4" xfId="133"/>
    <cellStyle name="常规 3 5" xfId="134"/>
    <cellStyle name="常规 3 6" xfId="135"/>
    <cellStyle name="常规 30" xfId="136"/>
    <cellStyle name="常规 32" xfId="137"/>
    <cellStyle name="常规 33" xfId="138"/>
    <cellStyle name="常规 34" xfId="139"/>
    <cellStyle name="常规 35" xfId="140"/>
    <cellStyle name="常规 4" xfId="141"/>
    <cellStyle name="常规 5" xfId="142"/>
    <cellStyle name="常规 6" xfId="143"/>
    <cellStyle name="常规 7" xfId="144"/>
    <cellStyle name="常规 8" xfId="145"/>
    <cellStyle name="常规 9" xfId="146"/>
    <cellStyle name="常规_2008年县级收入任务" xfId="147"/>
    <cellStyle name="常规_报人大预算表（支出）" xfId="148"/>
    <cellStyle name="常规_表二" xfId="149"/>
    <cellStyle name="Hyperlink" xfId="150"/>
    <cellStyle name="好" xfId="151"/>
    <cellStyle name="好_2016年收入结算表" xfId="152"/>
    <cellStyle name="好_Book1" xfId="153"/>
    <cellStyle name="好_Book1 2" xfId="154"/>
    <cellStyle name="好_Book1 3" xfId="155"/>
    <cellStyle name="好_Book1 4" xfId="156"/>
    <cellStyle name="好_Book1 5" xfId="157"/>
    <cellStyle name="好_Book1 6" xfId="158"/>
    <cellStyle name="汇总" xfId="159"/>
    <cellStyle name="Currency" xfId="160"/>
    <cellStyle name="Currency [0]" xfId="161"/>
    <cellStyle name="货币[0] 2" xfId="162"/>
    <cellStyle name="货币[0] 2 2" xfId="163"/>
    <cellStyle name="货币[0] 2 3" xfId="164"/>
    <cellStyle name="货币[0] 2 4" xfId="165"/>
    <cellStyle name="货币[0] 2 5" xfId="166"/>
    <cellStyle name="货币[0] 2 6" xfId="167"/>
    <cellStyle name="计算" xfId="168"/>
    <cellStyle name="检查单元格" xfId="169"/>
    <cellStyle name="解释性文本" xfId="170"/>
    <cellStyle name="警告文本" xfId="171"/>
    <cellStyle name="链接单元格" xfId="172"/>
    <cellStyle name="霓付 [0]_97MBO" xfId="173"/>
    <cellStyle name="霓付_97MBO" xfId="174"/>
    <cellStyle name="烹拳 [0]_97MBO" xfId="175"/>
    <cellStyle name="烹拳_97MBO" xfId="176"/>
    <cellStyle name="普通_ 白土" xfId="177"/>
    <cellStyle name="千分位[0]_ 白土" xfId="178"/>
    <cellStyle name="千分位_ 白土" xfId="179"/>
    <cellStyle name="千位[0]_1" xfId="180"/>
    <cellStyle name="千位_1" xfId="181"/>
    <cellStyle name="Comma" xfId="182"/>
    <cellStyle name="Comma [0]" xfId="183"/>
    <cellStyle name="钎霖_laroux" xfId="184"/>
    <cellStyle name="强调文字颜色 1" xfId="185"/>
    <cellStyle name="强调文字颜色 2" xfId="186"/>
    <cellStyle name="强调文字颜色 3" xfId="187"/>
    <cellStyle name="强调文字颜色 4" xfId="188"/>
    <cellStyle name="强调文字颜色 5" xfId="189"/>
    <cellStyle name="强调文字颜色 6" xfId="190"/>
    <cellStyle name="适中" xfId="191"/>
    <cellStyle name="输出" xfId="192"/>
    <cellStyle name="输入" xfId="193"/>
    <cellStyle name="样式 1" xfId="194"/>
    <cellStyle name="Followed Hyperlink" xfId="195"/>
    <cellStyle name="注释" xfId="1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032;&#24314;&#25991;&#20214;&#22841;\2017&#24180;&#36130;&#21147;&#34920;11.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7">
      <selection activeCell="K3" sqref="K3"/>
    </sheetView>
  </sheetViews>
  <sheetFormatPr defaultColWidth="9.00390625" defaultRowHeight="14.25"/>
  <cols>
    <col min="1" max="1" width="35.125" style="37" customWidth="1"/>
    <col min="2" max="2" width="10.75390625" style="37" customWidth="1"/>
    <col min="3" max="3" width="9.50390625" style="37" customWidth="1"/>
    <col min="4" max="4" width="12.25390625" style="38" customWidth="1"/>
    <col min="5" max="7" width="9.00390625" style="38" bestFit="1" customWidth="1"/>
    <col min="8" max="8" width="11.75390625" style="38" customWidth="1"/>
    <col min="9" max="238" width="9.00390625" style="37" bestFit="1" customWidth="1"/>
    <col min="239" max="239" width="9.00390625" style="39" bestFit="1" customWidth="1"/>
    <col min="240" max="16384" width="9.00390625" style="39" customWidth="1"/>
  </cols>
  <sheetData>
    <row r="1" spans="1:9" ht="78" customHeight="1">
      <c r="A1" s="50" t="s">
        <v>2</v>
      </c>
      <c r="B1" s="50"/>
      <c r="C1" s="50"/>
      <c r="D1" s="51"/>
      <c r="E1" s="51"/>
      <c r="F1" s="51"/>
      <c r="G1" s="51"/>
      <c r="H1" s="51"/>
      <c r="I1" s="50"/>
    </row>
    <row r="2" spans="8:9" ht="14.25">
      <c r="H2" s="59" t="s">
        <v>124</v>
      </c>
      <c r="I2" s="60"/>
    </row>
    <row r="3" spans="1:9" ht="63.75" customHeight="1">
      <c r="A3" s="54" t="s">
        <v>3</v>
      </c>
      <c r="B3" s="55" t="s">
        <v>4</v>
      </c>
      <c r="C3" s="57" t="s">
        <v>5</v>
      </c>
      <c r="D3" s="58" t="s">
        <v>6</v>
      </c>
      <c r="E3" s="52" t="s">
        <v>7</v>
      </c>
      <c r="F3" s="53"/>
      <c r="G3" s="52" t="s">
        <v>8</v>
      </c>
      <c r="H3" s="53"/>
      <c r="I3" s="58" t="s">
        <v>9</v>
      </c>
    </row>
    <row r="4" spans="1:9" s="36" customFormat="1" ht="28.5" customHeight="1">
      <c r="A4" s="54"/>
      <c r="B4" s="56"/>
      <c r="C4" s="57"/>
      <c r="D4" s="58"/>
      <c r="E4" s="47" t="s">
        <v>10</v>
      </c>
      <c r="F4" s="48" t="s">
        <v>11</v>
      </c>
      <c r="G4" s="47" t="s">
        <v>10</v>
      </c>
      <c r="H4" s="48" t="s">
        <v>11</v>
      </c>
      <c r="I4" s="58"/>
    </row>
    <row r="5" spans="1:9" ht="30.75" customHeight="1">
      <c r="A5" s="40" t="s">
        <v>12</v>
      </c>
      <c r="B5" s="41">
        <v>30100</v>
      </c>
      <c r="C5" s="41">
        <f>C14-C6</f>
        <v>30100</v>
      </c>
      <c r="D5" s="49">
        <f>D14-D6</f>
        <v>27915</v>
      </c>
      <c r="E5" s="41">
        <f>B5-D5</f>
        <v>2185</v>
      </c>
      <c r="F5" s="42">
        <f>E5/D5</f>
        <v>0.07827332975102991</v>
      </c>
      <c r="G5" s="41">
        <f>B5-C5</f>
        <v>0</v>
      </c>
      <c r="H5" s="42">
        <f>G5/C5</f>
        <v>0</v>
      </c>
      <c r="I5" s="45"/>
    </row>
    <row r="6" spans="1:9" ht="30.75" customHeight="1">
      <c r="A6" s="40" t="s">
        <v>13</v>
      </c>
      <c r="B6" s="43">
        <f>B7+B8</f>
        <v>23900</v>
      </c>
      <c r="C6" s="41">
        <f>C7+C8</f>
        <v>25900</v>
      </c>
      <c r="D6" s="41">
        <f>SUM(D7:D8)</f>
        <v>22920</v>
      </c>
      <c r="E6" s="41">
        <f aca="true" t="shared" si="0" ref="E6:E14">B6-D6</f>
        <v>980</v>
      </c>
      <c r="F6" s="42">
        <f aca="true" t="shared" si="1" ref="F6:F14">E6/D6</f>
        <v>0.04275741710296684</v>
      </c>
      <c r="G6" s="41">
        <f aca="true" t="shared" si="2" ref="G6:G14">B6-C6</f>
        <v>-2000</v>
      </c>
      <c r="H6" s="42">
        <f aca="true" t="shared" si="3" ref="H6:H14">G6/C6</f>
        <v>-0.07722007722007722</v>
      </c>
      <c r="I6" s="45"/>
    </row>
    <row r="7" spans="1:9" ht="30.75" customHeight="1">
      <c r="A7" s="40" t="s">
        <v>14</v>
      </c>
      <c r="B7" s="41">
        <v>17600</v>
      </c>
      <c r="C7" s="41">
        <v>18700</v>
      </c>
      <c r="D7" s="41">
        <f>17003-1736</f>
        <v>15267</v>
      </c>
      <c r="E7" s="41">
        <f t="shared" si="0"/>
        <v>2333</v>
      </c>
      <c r="F7" s="42">
        <f t="shared" si="1"/>
        <v>0.15281325735245954</v>
      </c>
      <c r="G7" s="41">
        <f t="shared" si="2"/>
        <v>-1100</v>
      </c>
      <c r="H7" s="42">
        <f t="shared" si="3"/>
        <v>-0.058823529411764705</v>
      </c>
      <c r="I7" s="45"/>
    </row>
    <row r="8" spans="1:9" ht="30.75" customHeight="1">
      <c r="A8" s="44" t="s">
        <v>15</v>
      </c>
      <c r="B8" s="41">
        <f>SUM(B9:B13)</f>
        <v>6300</v>
      </c>
      <c r="C8" s="41">
        <v>7200</v>
      </c>
      <c r="D8" s="41">
        <f>SUM(D9:D13)</f>
        <v>7653</v>
      </c>
      <c r="E8" s="41">
        <f t="shared" si="0"/>
        <v>-1353</v>
      </c>
      <c r="F8" s="42">
        <f t="shared" si="1"/>
        <v>-0.17679341434731477</v>
      </c>
      <c r="G8" s="41">
        <f t="shared" si="2"/>
        <v>-900</v>
      </c>
      <c r="H8" s="42">
        <f t="shared" si="3"/>
        <v>-0.125</v>
      </c>
      <c r="I8" s="45"/>
    </row>
    <row r="9" spans="1:9" ht="30.75" customHeight="1">
      <c r="A9" s="40" t="s">
        <v>16</v>
      </c>
      <c r="B9" s="41">
        <v>3200</v>
      </c>
      <c r="C9" s="41">
        <v>2500</v>
      </c>
      <c r="D9" s="41">
        <v>2179</v>
      </c>
      <c r="E9" s="41">
        <f t="shared" si="0"/>
        <v>1021</v>
      </c>
      <c r="F9" s="42">
        <f t="shared" si="1"/>
        <v>0.46856356126663606</v>
      </c>
      <c r="G9" s="41">
        <f t="shared" si="2"/>
        <v>700</v>
      </c>
      <c r="H9" s="42">
        <f t="shared" si="3"/>
        <v>0.28</v>
      </c>
      <c r="I9" s="45"/>
    </row>
    <row r="10" spans="1:9" ht="30.75" customHeight="1">
      <c r="A10" s="40" t="s">
        <v>17</v>
      </c>
      <c r="B10" s="41">
        <v>2100</v>
      </c>
      <c r="C10" s="41">
        <v>2400</v>
      </c>
      <c r="D10" s="41">
        <v>2170</v>
      </c>
      <c r="E10" s="41">
        <f t="shared" si="0"/>
        <v>-70</v>
      </c>
      <c r="F10" s="42">
        <f t="shared" si="1"/>
        <v>-0.03225806451612903</v>
      </c>
      <c r="G10" s="41">
        <f t="shared" si="2"/>
        <v>-300</v>
      </c>
      <c r="H10" s="42">
        <f t="shared" si="3"/>
        <v>-0.125</v>
      </c>
      <c r="I10" s="45"/>
    </row>
    <row r="11" spans="1:9" ht="30.75" customHeight="1">
      <c r="A11" s="40" t="s">
        <v>18</v>
      </c>
      <c r="B11" s="41">
        <v>550</v>
      </c>
      <c r="C11" s="41">
        <v>1900</v>
      </c>
      <c r="D11" s="41">
        <v>2901</v>
      </c>
      <c r="E11" s="41">
        <f t="shared" si="0"/>
        <v>-2351</v>
      </c>
      <c r="F11" s="42">
        <f t="shared" si="1"/>
        <v>-0.8104102033781455</v>
      </c>
      <c r="G11" s="41">
        <f t="shared" si="2"/>
        <v>-1350</v>
      </c>
      <c r="H11" s="42">
        <f t="shared" si="3"/>
        <v>-0.7105263157894737</v>
      </c>
      <c r="I11" s="45"/>
    </row>
    <row r="12" spans="1:9" ht="30.75" customHeight="1">
      <c r="A12" s="40" t="s">
        <v>19</v>
      </c>
      <c r="B12" s="41">
        <v>350</v>
      </c>
      <c r="C12" s="41">
        <v>400</v>
      </c>
      <c r="D12" s="41">
        <v>365</v>
      </c>
      <c r="E12" s="41">
        <f t="shared" si="0"/>
        <v>-15</v>
      </c>
      <c r="F12" s="42">
        <f t="shared" si="1"/>
        <v>-0.0410958904109589</v>
      </c>
      <c r="G12" s="41">
        <f t="shared" si="2"/>
        <v>-50</v>
      </c>
      <c r="H12" s="42">
        <f t="shared" si="3"/>
        <v>-0.125</v>
      </c>
      <c r="I12" s="45"/>
    </row>
    <row r="13" spans="1:9" ht="30.75" customHeight="1">
      <c r="A13" s="40" t="s">
        <v>20</v>
      </c>
      <c r="B13" s="41">
        <v>100</v>
      </c>
      <c r="C13" s="41"/>
      <c r="D13" s="41">
        <v>38</v>
      </c>
      <c r="E13" s="41">
        <f t="shared" si="0"/>
        <v>62</v>
      </c>
      <c r="F13" s="42">
        <f t="shared" si="1"/>
        <v>1.631578947368421</v>
      </c>
      <c r="G13" s="41">
        <f t="shared" si="2"/>
        <v>100</v>
      </c>
      <c r="H13" s="42"/>
      <c r="I13" s="45"/>
    </row>
    <row r="14" spans="1:9" ht="30.75" customHeight="1">
      <c r="A14" s="40" t="s">
        <v>21</v>
      </c>
      <c r="B14" s="41">
        <f>B5+B6</f>
        <v>54000</v>
      </c>
      <c r="C14" s="41">
        <v>56000</v>
      </c>
      <c r="D14" s="41">
        <v>50835</v>
      </c>
      <c r="E14" s="41">
        <f t="shared" si="0"/>
        <v>3165</v>
      </c>
      <c r="F14" s="42">
        <f t="shared" si="1"/>
        <v>0.06226025376217173</v>
      </c>
      <c r="G14" s="41">
        <f t="shared" si="2"/>
        <v>-2000</v>
      </c>
      <c r="H14" s="42">
        <f t="shared" si="3"/>
        <v>-0.03571428571428571</v>
      </c>
      <c r="I14" s="45"/>
    </row>
  </sheetData>
  <sheetProtection/>
  <mergeCells count="9">
    <mergeCell ref="A1:I1"/>
    <mergeCell ref="E3:F3"/>
    <mergeCell ref="G3:H3"/>
    <mergeCell ref="A3:A4"/>
    <mergeCell ref="B3:B4"/>
    <mergeCell ref="C3:C4"/>
    <mergeCell ref="D3:D4"/>
    <mergeCell ref="I3:I4"/>
    <mergeCell ref="H2:I2"/>
  </mergeCells>
  <printOptions/>
  <pageMargins left="0.98425196850393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&amp;C-6-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S27"/>
  <sheetViews>
    <sheetView showZeros="0" zoomScalePageLayoutView="0" workbookViewId="0" topLeftCell="G7">
      <selection activeCell="R11" sqref="R11"/>
    </sheetView>
  </sheetViews>
  <sheetFormatPr defaultColWidth="9.00390625" defaultRowHeight="14.25"/>
  <cols>
    <col min="1" max="1" width="12.875" style="0" hidden="1" customWidth="1"/>
    <col min="2" max="2" width="21.75390625" style="0" hidden="1" customWidth="1"/>
    <col min="3" max="6" width="13.375" style="0" hidden="1" customWidth="1"/>
    <col min="7" max="7" width="23.50390625" style="0" customWidth="1"/>
    <col min="8" max="8" width="10.50390625" style="0" customWidth="1"/>
    <col min="9" max="9" width="8.875" style="0" customWidth="1"/>
    <col min="10" max="11" width="7.625" style="0" customWidth="1"/>
    <col min="12" max="12" width="9.00390625" style="0" customWidth="1"/>
    <col min="13" max="15" width="7.625" style="0" customWidth="1"/>
    <col min="16" max="16" width="12.625" style="0" customWidth="1"/>
    <col min="17" max="17" width="9.25390625" style="0" customWidth="1"/>
    <col min="18" max="18" width="10.875" style="0" customWidth="1"/>
    <col min="19" max="19" width="10.00390625" style="0" customWidth="1"/>
    <col min="20" max="20" width="8.00390625" style="0" customWidth="1"/>
  </cols>
  <sheetData>
    <row r="1" spans="1:227" ht="14.25">
      <c r="A1" s="10"/>
      <c r="B1" s="9"/>
      <c r="C1" s="8"/>
      <c r="D1" s="8"/>
      <c r="E1" s="8"/>
      <c r="F1" s="9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</row>
    <row r="2" spans="1:227" ht="25.5" customHeight="1">
      <c r="A2" s="61" t="s">
        <v>123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</row>
    <row r="3" spans="1:227" ht="15.75" customHeight="1">
      <c r="A3" s="8"/>
      <c r="B3" s="9"/>
      <c r="C3" s="8"/>
      <c r="D3" s="8"/>
      <c r="E3" s="8"/>
      <c r="F3" s="9"/>
      <c r="G3" s="8"/>
      <c r="H3" s="8"/>
      <c r="I3" s="8"/>
      <c r="J3" s="8"/>
      <c r="L3" s="34"/>
      <c r="M3" s="8"/>
      <c r="N3" s="8"/>
      <c r="O3" s="8"/>
      <c r="P3" s="8"/>
      <c r="Q3" s="34"/>
      <c r="R3" s="8"/>
      <c r="S3" s="64" t="s">
        <v>124</v>
      </c>
      <c r="T3" s="65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</row>
    <row r="4" spans="7:20" ht="35.25" customHeight="1">
      <c r="G4" s="63" t="s">
        <v>22</v>
      </c>
      <c r="H4" s="63" t="s">
        <v>5</v>
      </c>
      <c r="I4" s="62" t="s">
        <v>23</v>
      </c>
      <c r="J4" s="62" t="s">
        <v>24</v>
      </c>
      <c r="K4" s="62"/>
      <c r="L4" s="62"/>
      <c r="M4" s="62"/>
      <c r="N4" s="62"/>
      <c r="O4" s="62"/>
      <c r="P4" s="62"/>
      <c r="Q4" s="62"/>
      <c r="R4" s="62" t="s">
        <v>25</v>
      </c>
      <c r="S4" s="62" t="s">
        <v>26</v>
      </c>
      <c r="T4" s="62"/>
    </row>
    <row r="5" spans="1:20" ht="42.75">
      <c r="A5" s="14" t="s">
        <v>27</v>
      </c>
      <c r="B5" s="14" t="s">
        <v>28</v>
      </c>
      <c r="C5" s="14" t="s">
        <v>29</v>
      </c>
      <c r="D5" s="14"/>
      <c r="E5" s="14"/>
      <c r="F5" s="14"/>
      <c r="G5" s="63"/>
      <c r="H5" s="63"/>
      <c r="I5" s="62"/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1" t="s">
        <v>36</v>
      </c>
      <c r="Q5" s="1" t="s">
        <v>37</v>
      </c>
      <c r="R5" s="62"/>
      <c r="S5" s="1" t="s">
        <v>38</v>
      </c>
      <c r="T5" s="35" t="s">
        <v>39</v>
      </c>
    </row>
    <row r="6" spans="1:20" ht="19.5" customHeight="1">
      <c r="A6" s="14" t="s">
        <v>40</v>
      </c>
      <c r="B6" s="14" t="s">
        <v>41</v>
      </c>
      <c r="C6" s="3">
        <v>41483.152408</v>
      </c>
      <c r="D6" s="14"/>
      <c r="E6" s="29">
        <f aca="true" t="shared" si="0" ref="E6:E22">C6-R6</f>
        <v>-14.847591999998258</v>
      </c>
      <c r="F6" s="29">
        <f>C6-H6</f>
        <v>13022.152408000002</v>
      </c>
      <c r="G6" s="2" t="s">
        <v>42</v>
      </c>
      <c r="H6" s="3">
        <v>28461</v>
      </c>
      <c r="I6" s="3">
        <v>1891</v>
      </c>
      <c r="J6" s="3">
        <v>3250</v>
      </c>
      <c r="K6" s="3">
        <v>350</v>
      </c>
      <c r="L6" s="3">
        <v>2329</v>
      </c>
      <c r="M6" s="3">
        <v>2658</v>
      </c>
      <c r="N6" s="3"/>
      <c r="O6" s="3">
        <v>1059</v>
      </c>
      <c r="P6" s="3">
        <v>1500</v>
      </c>
      <c r="Q6" s="3">
        <f>SUM(J6:P6)</f>
        <v>11146</v>
      </c>
      <c r="R6" s="3">
        <f>H6+I6+Q6</f>
        <v>41498</v>
      </c>
      <c r="S6" s="3">
        <f>R6-H6</f>
        <v>13037</v>
      </c>
      <c r="T6" s="12">
        <f>(R6-H6)/H6</f>
        <v>0.45806542285935137</v>
      </c>
    </row>
    <row r="7" spans="1:20" ht="19.5" customHeight="1">
      <c r="A7" s="14" t="s">
        <v>43</v>
      </c>
      <c r="B7" s="14" t="s">
        <v>44</v>
      </c>
      <c r="C7" s="3">
        <v>13610.98993</v>
      </c>
      <c r="D7" s="14"/>
      <c r="E7" s="29">
        <f t="shared" si="0"/>
        <v>-1078.0100700000003</v>
      </c>
      <c r="F7" s="29">
        <f aca="true" t="shared" si="1" ref="F7:F22">C7-H7</f>
        <v>3743.9899299999997</v>
      </c>
      <c r="G7" s="2" t="s">
        <v>45</v>
      </c>
      <c r="H7" s="3">
        <v>9867</v>
      </c>
      <c r="I7" s="3">
        <v>4111</v>
      </c>
      <c r="J7" s="3">
        <v>311</v>
      </c>
      <c r="K7" s="3"/>
      <c r="L7" s="3">
        <v>400</v>
      </c>
      <c r="M7" s="3"/>
      <c r="N7" s="3"/>
      <c r="O7" s="3"/>
      <c r="P7" s="3"/>
      <c r="Q7" s="3">
        <f aca="true" t="shared" si="2" ref="Q7:Q23">SUM(J7:P7)</f>
        <v>711</v>
      </c>
      <c r="R7" s="3">
        <f aca="true" t="shared" si="3" ref="R7:R26">H7+I7+Q7</f>
        <v>14689</v>
      </c>
      <c r="S7" s="3">
        <f aca="true" t="shared" si="4" ref="S7:S26">R7-H7</f>
        <v>4822</v>
      </c>
      <c r="T7" s="12">
        <f aca="true" t="shared" si="5" ref="T7:T25">(R7-H7)/H7</f>
        <v>0.48869970609101043</v>
      </c>
    </row>
    <row r="8" spans="1:20" ht="19.5" customHeight="1">
      <c r="A8" s="14" t="s">
        <v>46</v>
      </c>
      <c r="B8" s="14" t="s">
        <v>47</v>
      </c>
      <c r="C8" s="3">
        <v>63356.818900000006</v>
      </c>
      <c r="D8" s="14"/>
      <c r="E8" s="29">
        <f t="shared" si="0"/>
        <v>1553.8189000000057</v>
      </c>
      <c r="F8" s="29">
        <f t="shared" si="1"/>
        <v>19292.818900000006</v>
      </c>
      <c r="G8" s="2" t="s">
        <v>48</v>
      </c>
      <c r="H8" s="3">
        <v>44064</v>
      </c>
      <c r="I8" s="3">
        <v>13248</v>
      </c>
      <c r="J8" s="3">
        <v>1926</v>
      </c>
      <c r="K8" s="3"/>
      <c r="L8" s="3">
        <v>2515</v>
      </c>
      <c r="M8" s="3"/>
      <c r="N8" s="3"/>
      <c r="O8" s="3">
        <v>50</v>
      </c>
      <c r="P8" s="3"/>
      <c r="Q8" s="3">
        <f t="shared" si="2"/>
        <v>4491</v>
      </c>
      <c r="R8" s="3">
        <f t="shared" si="3"/>
        <v>61803</v>
      </c>
      <c r="S8" s="3">
        <f t="shared" si="4"/>
        <v>17739</v>
      </c>
      <c r="T8" s="12">
        <f t="shared" si="5"/>
        <v>0.4025735294117647</v>
      </c>
    </row>
    <row r="9" spans="1:20" ht="19.5" customHeight="1">
      <c r="A9" s="14" t="s">
        <v>49</v>
      </c>
      <c r="B9" s="14" t="s">
        <v>50</v>
      </c>
      <c r="C9" s="3">
        <v>460.29630000000003</v>
      </c>
      <c r="D9" s="14"/>
      <c r="E9" s="29">
        <f t="shared" si="0"/>
        <v>-82.70369999999997</v>
      </c>
      <c r="F9" s="29">
        <f t="shared" si="1"/>
        <v>252.29630000000003</v>
      </c>
      <c r="G9" s="30" t="s">
        <v>51</v>
      </c>
      <c r="H9" s="31">
        <v>208</v>
      </c>
      <c r="I9" s="31">
        <v>139</v>
      </c>
      <c r="J9" s="3"/>
      <c r="K9" s="3">
        <v>196</v>
      </c>
      <c r="L9" s="3"/>
      <c r="M9" s="3"/>
      <c r="N9" s="3"/>
      <c r="O9" s="3"/>
      <c r="P9" s="31"/>
      <c r="Q9" s="3">
        <f t="shared" si="2"/>
        <v>196</v>
      </c>
      <c r="R9" s="3">
        <f t="shared" si="3"/>
        <v>543</v>
      </c>
      <c r="S9" s="3">
        <f t="shared" si="4"/>
        <v>335</v>
      </c>
      <c r="T9" s="12">
        <f t="shared" si="5"/>
        <v>1.6105769230769231</v>
      </c>
    </row>
    <row r="10" spans="1:20" ht="19.5" customHeight="1">
      <c r="A10" s="14" t="s">
        <v>52</v>
      </c>
      <c r="B10" s="14" t="s">
        <v>53</v>
      </c>
      <c r="C10" s="3">
        <v>5062.2023</v>
      </c>
      <c r="D10" s="14"/>
      <c r="E10" s="29">
        <f t="shared" si="0"/>
        <v>428.2022999999999</v>
      </c>
      <c r="F10" s="29">
        <f t="shared" si="1"/>
        <v>3495.2023</v>
      </c>
      <c r="G10" s="30" t="s">
        <v>54</v>
      </c>
      <c r="H10" s="31">
        <v>1567</v>
      </c>
      <c r="I10" s="31">
        <v>2267</v>
      </c>
      <c r="J10" s="3"/>
      <c r="K10" s="3"/>
      <c r="L10" s="3">
        <v>300</v>
      </c>
      <c r="M10" s="3"/>
      <c r="N10" s="3"/>
      <c r="O10" s="3">
        <v>500</v>
      </c>
      <c r="P10" s="31"/>
      <c r="Q10" s="3">
        <f t="shared" si="2"/>
        <v>800</v>
      </c>
      <c r="R10" s="3">
        <f t="shared" si="3"/>
        <v>4634</v>
      </c>
      <c r="S10" s="3">
        <f t="shared" si="4"/>
        <v>3067</v>
      </c>
      <c r="T10" s="12">
        <f t="shared" si="5"/>
        <v>1.9572431397574983</v>
      </c>
    </row>
    <row r="11" spans="1:20" ht="19.5" customHeight="1">
      <c r="A11" s="14" t="s">
        <v>55</v>
      </c>
      <c r="B11" s="14" t="s">
        <v>56</v>
      </c>
      <c r="C11" s="3">
        <v>32440.8191</v>
      </c>
      <c r="D11" s="14"/>
      <c r="E11" s="32">
        <f t="shared" si="0"/>
        <v>-8252.1809</v>
      </c>
      <c r="F11" s="29">
        <f t="shared" si="1"/>
        <v>-1595.1808999999994</v>
      </c>
      <c r="G11" s="30" t="s">
        <v>57</v>
      </c>
      <c r="H11" s="31">
        <v>34036</v>
      </c>
      <c r="I11" s="31">
        <v>6657</v>
      </c>
      <c r="J11" s="3"/>
      <c r="K11" s="3"/>
      <c r="L11" s="3"/>
      <c r="M11" s="3"/>
      <c r="N11" s="3"/>
      <c r="O11" s="3"/>
      <c r="P11" s="31"/>
      <c r="Q11" s="3">
        <f t="shared" si="2"/>
        <v>0</v>
      </c>
      <c r="R11" s="3">
        <f t="shared" si="3"/>
        <v>40693</v>
      </c>
      <c r="S11" s="3">
        <f t="shared" si="4"/>
        <v>6657</v>
      </c>
      <c r="T11" s="12">
        <f t="shared" si="5"/>
        <v>0.19558702550240922</v>
      </c>
    </row>
    <row r="12" spans="1:20" ht="19.5" customHeight="1">
      <c r="A12" s="14" t="s">
        <v>58</v>
      </c>
      <c r="B12" s="14" t="s">
        <v>59</v>
      </c>
      <c r="C12" s="3">
        <v>39360.868377</v>
      </c>
      <c r="D12" s="14"/>
      <c r="E12" s="32">
        <f t="shared" si="0"/>
        <v>-2733.131623000001</v>
      </c>
      <c r="F12" s="29">
        <f t="shared" si="1"/>
        <v>14172.868376999999</v>
      </c>
      <c r="G12" s="2" t="s">
        <v>60</v>
      </c>
      <c r="H12" s="3">
        <v>25188</v>
      </c>
      <c r="I12" s="3">
        <v>13263</v>
      </c>
      <c r="J12" s="3">
        <v>2547</v>
      </c>
      <c r="K12" s="3"/>
      <c r="L12" s="3">
        <v>926</v>
      </c>
      <c r="M12" s="3"/>
      <c r="N12" s="3">
        <v>170</v>
      </c>
      <c r="O12" s="3"/>
      <c r="P12" s="3"/>
      <c r="Q12" s="3">
        <f t="shared" si="2"/>
        <v>3643</v>
      </c>
      <c r="R12" s="3">
        <f t="shared" si="3"/>
        <v>42094</v>
      </c>
      <c r="S12" s="3">
        <f t="shared" si="4"/>
        <v>16906</v>
      </c>
      <c r="T12" s="12">
        <f t="shared" si="5"/>
        <v>0.6711926314117834</v>
      </c>
    </row>
    <row r="13" spans="1:20" ht="19.5" customHeight="1">
      <c r="A13" s="14" t="s">
        <v>61</v>
      </c>
      <c r="B13" s="14" t="s">
        <v>62</v>
      </c>
      <c r="C13" s="3">
        <v>25779.8216</v>
      </c>
      <c r="D13" s="14"/>
      <c r="E13" s="29">
        <f t="shared" si="0"/>
        <v>16946.8216</v>
      </c>
      <c r="F13" s="29">
        <f t="shared" si="1"/>
        <v>20261.8216</v>
      </c>
      <c r="G13" s="2" t="s">
        <v>63</v>
      </c>
      <c r="H13" s="3">
        <v>5518</v>
      </c>
      <c r="I13" s="3">
        <v>1881</v>
      </c>
      <c r="J13" s="3"/>
      <c r="K13" s="3"/>
      <c r="L13" s="3">
        <v>1000</v>
      </c>
      <c r="M13" s="3"/>
      <c r="N13" s="3"/>
      <c r="O13" s="3">
        <v>434</v>
      </c>
      <c r="P13" s="3"/>
      <c r="Q13" s="3">
        <f t="shared" si="2"/>
        <v>1434</v>
      </c>
      <c r="R13" s="3">
        <f t="shared" si="3"/>
        <v>8833</v>
      </c>
      <c r="S13" s="3">
        <f t="shared" si="4"/>
        <v>3315</v>
      </c>
      <c r="T13" s="12">
        <f t="shared" si="5"/>
        <v>0.6007611453425155</v>
      </c>
    </row>
    <row r="14" spans="1:20" ht="19.5" customHeight="1">
      <c r="A14" s="14" t="s">
        <v>64</v>
      </c>
      <c r="B14" s="14" t="s">
        <v>65</v>
      </c>
      <c r="C14" s="3">
        <v>28969.8345</v>
      </c>
      <c r="D14" s="14"/>
      <c r="E14" s="29">
        <f t="shared" si="0"/>
        <v>5650.834500000001</v>
      </c>
      <c r="F14" s="29">
        <f t="shared" si="1"/>
        <v>26416.8345</v>
      </c>
      <c r="G14" s="2" t="s">
        <v>66</v>
      </c>
      <c r="H14" s="3">
        <v>2553</v>
      </c>
      <c r="I14" s="3">
        <v>710</v>
      </c>
      <c r="J14" s="3">
        <v>177</v>
      </c>
      <c r="K14" s="3">
        <v>2145</v>
      </c>
      <c r="L14" s="3">
        <v>15376</v>
      </c>
      <c r="M14" s="3">
        <v>1430</v>
      </c>
      <c r="N14" s="3"/>
      <c r="O14" s="3">
        <v>928</v>
      </c>
      <c r="P14" s="3"/>
      <c r="Q14" s="3">
        <f t="shared" si="2"/>
        <v>20056</v>
      </c>
      <c r="R14" s="3">
        <f t="shared" si="3"/>
        <v>23319</v>
      </c>
      <c r="S14" s="3">
        <f t="shared" si="4"/>
        <v>20766</v>
      </c>
      <c r="T14" s="12">
        <f t="shared" si="5"/>
        <v>8.133960047003525</v>
      </c>
    </row>
    <row r="15" spans="1:20" ht="19.5" customHeight="1">
      <c r="A15" s="14" t="s">
        <v>67</v>
      </c>
      <c r="B15" s="14" t="s">
        <v>68</v>
      </c>
      <c r="C15" s="3">
        <v>41611.0909</v>
      </c>
      <c r="D15" s="14"/>
      <c r="E15" s="29">
        <f t="shared" si="0"/>
        <v>-13724.909099999997</v>
      </c>
      <c r="F15" s="29">
        <f t="shared" si="1"/>
        <v>16111.090900000003</v>
      </c>
      <c r="G15" s="2" t="s">
        <v>69</v>
      </c>
      <c r="H15" s="3">
        <v>25500</v>
      </c>
      <c r="I15" s="3">
        <v>28172</v>
      </c>
      <c r="J15" s="3"/>
      <c r="K15" s="3"/>
      <c r="L15" s="3">
        <v>85</v>
      </c>
      <c r="M15" s="3"/>
      <c r="N15" s="3">
        <v>1579</v>
      </c>
      <c r="O15" s="3"/>
      <c r="P15" s="3"/>
      <c r="Q15" s="3">
        <f t="shared" si="2"/>
        <v>1664</v>
      </c>
      <c r="R15" s="3">
        <f t="shared" si="3"/>
        <v>55336</v>
      </c>
      <c r="S15" s="3">
        <f t="shared" si="4"/>
        <v>29836</v>
      </c>
      <c r="T15" s="12">
        <f t="shared" si="5"/>
        <v>1.1700392156862744</v>
      </c>
    </row>
    <row r="16" spans="1:20" ht="19.5" customHeight="1">
      <c r="A16" s="14" t="s">
        <v>70</v>
      </c>
      <c r="B16" s="14" t="s">
        <v>71</v>
      </c>
      <c r="C16" s="3">
        <v>2589.1944</v>
      </c>
      <c r="D16" s="14"/>
      <c r="E16" s="29">
        <f t="shared" si="0"/>
        <v>82.19439999999986</v>
      </c>
      <c r="F16" s="32">
        <f t="shared" si="1"/>
        <v>-791.8056000000001</v>
      </c>
      <c r="G16" s="30" t="s">
        <v>72</v>
      </c>
      <c r="H16" s="31">
        <v>3381</v>
      </c>
      <c r="I16" s="31">
        <v>896</v>
      </c>
      <c r="J16" s="31"/>
      <c r="K16" s="31"/>
      <c r="L16" s="31">
        <v>-1770</v>
      </c>
      <c r="M16" s="31"/>
      <c r="N16" s="31"/>
      <c r="O16" s="31"/>
      <c r="P16" s="31"/>
      <c r="Q16" s="3">
        <f t="shared" si="2"/>
        <v>-1770</v>
      </c>
      <c r="R16" s="3">
        <f t="shared" si="3"/>
        <v>2507</v>
      </c>
      <c r="S16" s="3">
        <f t="shared" si="4"/>
        <v>-874</v>
      </c>
      <c r="T16" s="12">
        <f t="shared" si="5"/>
        <v>-0.2585034013605442</v>
      </c>
    </row>
    <row r="17" spans="1:20" ht="19.5" customHeight="1">
      <c r="A17" s="14" t="s">
        <v>73</v>
      </c>
      <c r="B17" s="14" t="s">
        <v>74</v>
      </c>
      <c r="C17" s="3">
        <v>1051.9694</v>
      </c>
      <c r="D17" s="14"/>
      <c r="E17" s="29">
        <f t="shared" si="0"/>
        <v>-125.03060000000005</v>
      </c>
      <c r="F17" s="29">
        <f t="shared" si="1"/>
        <v>567.9694</v>
      </c>
      <c r="G17" s="30" t="s">
        <v>75</v>
      </c>
      <c r="H17" s="31">
        <v>484</v>
      </c>
      <c r="I17" s="31">
        <v>693</v>
      </c>
      <c r="J17" s="31"/>
      <c r="K17" s="31"/>
      <c r="L17" s="31"/>
      <c r="M17" s="31"/>
      <c r="N17" s="31"/>
      <c r="O17" s="31"/>
      <c r="P17" s="31"/>
      <c r="Q17" s="3">
        <f t="shared" si="2"/>
        <v>0</v>
      </c>
      <c r="R17" s="3">
        <f t="shared" si="3"/>
        <v>1177</v>
      </c>
      <c r="S17" s="3">
        <f t="shared" si="4"/>
        <v>693</v>
      </c>
      <c r="T17" s="12">
        <f t="shared" si="5"/>
        <v>1.4318181818181819</v>
      </c>
    </row>
    <row r="18" spans="1:20" ht="19.5" customHeight="1">
      <c r="A18" s="14" t="s">
        <v>76</v>
      </c>
      <c r="B18" s="14" t="s">
        <v>77</v>
      </c>
      <c r="C18" s="3">
        <v>2855.234299999999</v>
      </c>
      <c r="D18" s="14"/>
      <c r="E18" s="29">
        <f t="shared" si="0"/>
        <v>-766.7657000000008</v>
      </c>
      <c r="F18" s="29">
        <f t="shared" si="1"/>
        <v>1318.2342999999992</v>
      </c>
      <c r="G18" s="30" t="s">
        <v>78</v>
      </c>
      <c r="H18" s="31">
        <v>1537</v>
      </c>
      <c r="I18" s="31">
        <v>1508</v>
      </c>
      <c r="J18" s="31"/>
      <c r="K18" s="31">
        <v>577</v>
      </c>
      <c r="L18" s="31"/>
      <c r="M18" s="31"/>
      <c r="N18" s="31"/>
      <c r="O18" s="31"/>
      <c r="P18" s="31"/>
      <c r="Q18" s="3">
        <f t="shared" si="2"/>
        <v>577</v>
      </c>
      <c r="R18" s="3">
        <f t="shared" si="3"/>
        <v>3622</v>
      </c>
      <c r="S18" s="3">
        <f t="shared" si="4"/>
        <v>2085</v>
      </c>
      <c r="T18" s="12">
        <f t="shared" si="5"/>
        <v>1.3565387117761873</v>
      </c>
    </row>
    <row r="19" spans="1:20" ht="19.5" customHeight="1">
      <c r="A19" s="14" t="s">
        <v>79</v>
      </c>
      <c r="B19" s="14" t="s">
        <v>80</v>
      </c>
      <c r="C19" s="3">
        <v>50</v>
      </c>
      <c r="D19" s="14"/>
      <c r="E19" s="29">
        <f t="shared" si="0"/>
        <v>-100</v>
      </c>
      <c r="F19" s="29">
        <f t="shared" si="1"/>
        <v>50</v>
      </c>
      <c r="G19" s="30" t="s">
        <v>81</v>
      </c>
      <c r="H19" s="31"/>
      <c r="I19" s="31">
        <v>150</v>
      </c>
      <c r="J19" s="31"/>
      <c r="K19" s="31"/>
      <c r="L19" s="31"/>
      <c r="M19" s="31"/>
      <c r="N19" s="31"/>
      <c r="O19" s="31"/>
      <c r="P19" s="31"/>
      <c r="Q19" s="3">
        <f t="shared" si="2"/>
        <v>0</v>
      </c>
      <c r="R19" s="3">
        <f t="shared" si="3"/>
        <v>150</v>
      </c>
      <c r="S19" s="3">
        <f t="shared" si="4"/>
        <v>150</v>
      </c>
      <c r="T19" s="12"/>
    </row>
    <row r="20" spans="1:20" ht="19.5" customHeight="1">
      <c r="A20" s="14" t="s">
        <v>82</v>
      </c>
      <c r="B20" s="14" t="s">
        <v>83</v>
      </c>
      <c r="C20" s="3">
        <v>1933.4416</v>
      </c>
      <c r="D20" s="14"/>
      <c r="E20" s="29">
        <f t="shared" si="0"/>
        <v>-71.55839999999989</v>
      </c>
      <c r="F20" s="29">
        <f t="shared" si="1"/>
        <v>716.4416000000001</v>
      </c>
      <c r="G20" s="30" t="s">
        <v>84</v>
      </c>
      <c r="H20" s="31">
        <v>1217</v>
      </c>
      <c r="I20" s="31">
        <v>80</v>
      </c>
      <c r="J20" s="31">
        <v>331</v>
      </c>
      <c r="K20" s="31"/>
      <c r="L20" s="31"/>
      <c r="M20" s="31"/>
      <c r="N20" s="31"/>
      <c r="O20" s="31">
        <v>377</v>
      </c>
      <c r="P20" s="31"/>
      <c r="Q20" s="3">
        <f t="shared" si="2"/>
        <v>708</v>
      </c>
      <c r="R20" s="3">
        <f t="shared" si="3"/>
        <v>2005</v>
      </c>
      <c r="S20" s="3">
        <f t="shared" si="4"/>
        <v>788</v>
      </c>
      <c r="T20" s="12">
        <f t="shared" si="5"/>
        <v>0.647493837304848</v>
      </c>
    </row>
    <row r="21" spans="1:20" ht="19.5" customHeight="1">
      <c r="A21" s="14" t="s">
        <v>85</v>
      </c>
      <c r="B21" s="14" t="s">
        <v>86</v>
      </c>
      <c r="C21" s="3">
        <v>3042.4728999999998</v>
      </c>
      <c r="D21" s="14"/>
      <c r="E21" s="29">
        <f t="shared" si="0"/>
        <v>-483.52710000000025</v>
      </c>
      <c r="F21" s="32">
        <f t="shared" si="1"/>
        <v>-6561.5271</v>
      </c>
      <c r="G21" s="30" t="s">
        <v>87</v>
      </c>
      <c r="H21" s="31">
        <v>9604</v>
      </c>
      <c r="I21" s="31">
        <v>1374</v>
      </c>
      <c r="J21" s="31"/>
      <c r="K21" s="31"/>
      <c r="L21" s="31">
        <v>-7452</v>
      </c>
      <c r="M21" s="31"/>
      <c r="N21" s="31"/>
      <c r="O21" s="31"/>
      <c r="P21" s="31"/>
      <c r="Q21" s="3">
        <f t="shared" si="2"/>
        <v>-7452</v>
      </c>
      <c r="R21" s="3">
        <f t="shared" si="3"/>
        <v>3526</v>
      </c>
      <c r="S21" s="3">
        <f t="shared" si="4"/>
        <v>-6078</v>
      </c>
      <c r="T21" s="12">
        <f t="shared" si="5"/>
        <v>-0.6328613077884215</v>
      </c>
    </row>
    <row r="22" spans="1:20" ht="19.5" customHeight="1">
      <c r="A22" s="14" t="s">
        <v>88</v>
      </c>
      <c r="B22" s="14"/>
      <c r="C22" s="3">
        <v>0</v>
      </c>
      <c r="D22" s="14"/>
      <c r="E22" s="29">
        <f t="shared" si="0"/>
        <v>-800</v>
      </c>
      <c r="F22" s="32">
        <f t="shared" si="1"/>
        <v>-881</v>
      </c>
      <c r="G22" s="2" t="s">
        <v>89</v>
      </c>
      <c r="H22" s="3">
        <v>881</v>
      </c>
      <c r="I22" s="3"/>
      <c r="J22" s="3"/>
      <c r="K22" s="3">
        <v>-81</v>
      </c>
      <c r="L22" s="3"/>
      <c r="M22" s="3"/>
      <c r="N22" s="3"/>
      <c r="O22" s="3"/>
      <c r="P22" s="3"/>
      <c r="Q22" s="3">
        <f t="shared" si="2"/>
        <v>-81</v>
      </c>
      <c r="R22" s="3">
        <f t="shared" si="3"/>
        <v>800</v>
      </c>
      <c r="S22" s="3">
        <f t="shared" si="4"/>
        <v>-81</v>
      </c>
      <c r="T22" s="12">
        <f t="shared" si="5"/>
        <v>-0.09194097616345062</v>
      </c>
    </row>
    <row r="23" spans="1:20" ht="19.5" customHeight="1">
      <c r="A23" s="14"/>
      <c r="B23" s="14"/>
      <c r="C23" s="3"/>
      <c r="D23" s="14"/>
      <c r="E23" s="29"/>
      <c r="F23" s="32"/>
      <c r="G23" s="2" t="s">
        <v>90</v>
      </c>
      <c r="H23" s="3">
        <v>1500</v>
      </c>
      <c r="I23" s="3">
        <v>0</v>
      </c>
      <c r="J23" s="3"/>
      <c r="K23" s="3"/>
      <c r="L23" s="3"/>
      <c r="M23" s="3"/>
      <c r="N23" s="3"/>
      <c r="O23" s="3"/>
      <c r="P23" s="3">
        <v>-1500</v>
      </c>
      <c r="Q23" s="3">
        <f t="shared" si="2"/>
        <v>-1500</v>
      </c>
      <c r="R23" s="3">
        <f t="shared" si="3"/>
        <v>0</v>
      </c>
      <c r="S23" s="3">
        <f t="shared" si="4"/>
        <v>-1500</v>
      </c>
      <c r="T23" s="12">
        <f t="shared" si="5"/>
        <v>-1</v>
      </c>
    </row>
    <row r="24" spans="1:20" ht="19.5" customHeight="1">
      <c r="A24" s="46" t="s">
        <v>91</v>
      </c>
      <c r="B24" s="33" t="s">
        <v>92</v>
      </c>
      <c r="C24" s="3">
        <v>1622</v>
      </c>
      <c r="D24" s="14"/>
      <c r="E24" s="29">
        <f>C24-R23</f>
        <v>1622</v>
      </c>
      <c r="F24" s="29">
        <f>C24-H23</f>
        <v>122</v>
      </c>
      <c r="G24" s="2" t="s">
        <v>125</v>
      </c>
      <c r="H24" s="3"/>
      <c r="I24" s="3">
        <v>93</v>
      </c>
      <c r="J24" s="3"/>
      <c r="K24" s="3"/>
      <c r="L24" s="3"/>
      <c r="M24" s="3"/>
      <c r="N24" s="3"/>
      <c r="O24" s="3"/>
      <c r="P24" s="3"/>
      <c r="Q24" s="3"/>
      <c r="R24" s="3">
        <f t="shared" si="3"/>
        <v>93</v>
      </c>
      <c r="S24" s="3">
        <f t="shared" si="4"/>
        <v>93</v>
      </c>
      <c r="T24" s="12"/>
    </row>
    <row r="25" spans="1:20" ht="19.5" customHeight="1">
      <c r="A25" s="14" t="s">
        <v>93</v>
      </c>
      <c r="B25" s="14"/>
      <c r="C25" s="3">
        <v>305752.20691500005</v>
      </c>
      <c r="D25" s="14"/>
      <c r="E25" s="14">
        <v>305752.20691500005</v>
      </c>
      <c r="F25" s="14"/>
      <c r="G25" s="2" t="s">
        <v>126</v>
      </c>
      <c r="H25" s="5">
        <v>2700</v>
      </c>
      <c r="I25" s="4"/>
      <c r="J25" s="4"/>
      <c r="K25" s="4"/>
      <c r="L25" s="4"/>
      <c r="M25" s="3">
        <v>-1077</v>
      </c>
      <c r="N25" s="4"/>
      <c r="O25" s="4"/>
      <c r="P25" s="5"/>
      <c r="Q25" s="3">
        <f>SUM(J25:P25)</f>
        <v>-1077</v>
      </c>
      <c r="R25" s="3">
        <f t="shared" si="3"/>
        <v>1623</v>
      </c>
      <c r="S25" s="3">
        <f t="shared" si="4"/>
        <v>-1077</v>
      </c>
      <c r="T25" s="12">
        <f t="shared" si="5"/>
        <v>-0.3988888888888889</v>
      </c>
    </row>
    <row r="26" spans="7:20" ht="14.25">
      <c r="G26" s="2" t="s">
        <v>127</v>
      </c>
      <c r="H26" s="5"/>
      <c r="I26" s="4"/>
      <c r="J26" s="4"/>
      <c r="K26" s="4"/>
      <c r="L26" s="4"/>
      <c r="M26" s="3"/>
      <c r="N26" s="4"/>
      <c r="O26" s="4">
        <v>24</v>
      </c>
      <c r="P26" s="5"/>
      <c r="Q26" s="3">
        <f>SUM(J26:P26)</f>
        <v>24</v>
      </c>
      <c r="R26" s="3">
        <f t="shared" si="3"/>
        <v>24</v>
      </c>
      <c r="S26" s="3">
        <f t="shared" si="4"/>
        <v>24</v>
      </c>
      <c r="T26" s="12"/>
    </row>
    <row r="27" spans="7:20" ht="14.25">
      <c r="G27" s="6" t="s">
        <v>94</v>
      </c>
      <c r="H27" s="7">
        <f aca="true" t="shared" si="6" ref="H27:Q27">SUM(H6:H26)</f>
        <v>198266</v>
      </c>
      <c r="I27" s="7">
        <f t="shared" si="6"/>
        <v>77133</v>
      </c>
      <c r="J27" s="7">
        <f t="shared" si="6"/>
        <v>8542</v>
      </c>
      <c r="K27" s="7">
        <f t="shared" si="6"/>
        <v>3187</v>
      </c>
      <c r="L27" s="7">
        <f t="shared" si="6"/>
        <v>13709</v>
      </c>
      <c r="M27" s="7">
        <f t="shared" si="6"/>
        <v>3011</v>
      </c>
      <c r="N27" s="7">
        <f t="shared" si="6"/>
        <v>1749</v>
      </c>
      <c r="O27" s="7">
        <f t="shared" si="6"/>
        <v>3372</v>
      </c>
      <c r="P27" s="7">
        <f t="shared" si="6"/>
        <v>0</v>
      </c>
      <c r="Q27" s="7">
        <f t="shared" si="6"/>
        <v>33570</v>
      </c>
      <c r="R27" s="13">
        <f>SUM(R6:R26)</f>
        <v>308969</v>
      </c>
      <c r="S27" s="13">
        <f>SUM(S6:S26)</f>
        <v>110703</v>
      </c>
      <c r="T27" s="6">
        <f>(R27-H27)/H27</f>
        <v>0.5583559460522732</v>
      </c>
    </row>
  </sheetData>
  <sheetProtection/>
  <mergeCells count="8">
    <mergeCell ref="A2:T2"/>
    <mergeCell ref="J4:Q4"/>
    <mergeCell ref="S4:T4"/>
    <mergeCell ref="G4:G5"/>
    <mergeCell ref="H4:H5"/>
    <mergeCell ref="I4:I5"/>
    <mergeCell ref="R4:R5"/>
    <mergeCell ref="S3:T3"/>
  </mergeCells>
  <printOptions/>
  <pageMargins left="0.4330708661417323" right="0.35433070866141736" top="0.5905511811023623" bottom="0.31496062992125984" header="0.31496062992125984" footer="0.31496062992125984"/>
  <pageSetup fitToHeight="1" fitToWidth="1" horizontalDpi="600" verticalDpi="600" orientation="landscape" paperSize="9" scale="96" r:id="rId1"/>
  <headerFooter>
    <oddFooter>&amp;C-7-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26"/>
  <sheetViews>
    <sheetView tabSelected="1" zoomScaleSheetLayoutView="100" zoomScalePageLayoutView="0" workbookViewId="0" topLeftCell="A4">
      <selection activeCell="A5" sqref="A5"/>
    </sheetView>
  </sheetViews>
  <sheetFormatPr defaultColWidth="8.75390625" defaultRowHeight="14.25"/>
  <cols>
    <col min="1" max="1" width="26.50390625" style="0" customWidth="1"/>
    <col min="2" max="2" width="8.75390625" style="20" customWidth="1"/>
    <col min="3" max="3" width="8.125" style="20" customWidth="1"/>
    <col min="4" max="4" width="49.625" style="0" bestFit="1" customWidth="1"/>
    <col min="5" max="5" width="8.125" style="20" customWidth="1"/>
    <col min="6" max="6" width="8.25390625" style="20" customWidth="1"/>
    <col min="7" max="7" width="51.625" style="0" customWidth="1"/>
  </cols>
  <sheetData>
    <row r="2" spans="1:6" ht="30" customHeight="1">
      <c r="A2" s="66" t="s">
        <v>95</v>
      </c>
      <c r="B2" s="66"/>
      <c r="C2" s="66"/>
      <c r="D2" s="66"/>
      <c r="E2" s="66"/>
      <c r="F2" s="66"/>
    </row>
    <row r="3" spans="1:6" ht="14.25">
      <c r="A3" s="21"/>
      <c r="B3" s="22"/>
      <c r="C3" s="22"/>
      <c r="D3" s="21"/>
      <c r="E3" s="67" t="s">
        <v>0</v>
      </c>
      <c r="F3" s="67"/>
    </row>
    <row r="4" spans="1:6" s="19" customFormat="1" ht="36.75" customHeight="1">
      <c r="A4" s="23" t="s">
        <v>3</v>
      </c>
      <c r="B4" s="23" t="s">
        <v>96</v>
      </c>
      <c r="C4" s="23" t="s">
        <v>97</v>
      </c>
      <c r="D4" s="23" t="s">
        <v>3</v>
      </c>
      <c r="E4" s="23" t="s">
        <v>96</v>
      </c>
      <c r="F4" s="23" t="s">
        <v>97</v>
      </c>
    </row>
    <row r="5" spans="1:6" s="19" customFormat="1" ht="20.25" customHeight="1">
      <c r="A5" s="24" t="s">
        <v>134</v>
      </c>
      <c r="B5" s="16">
        <v>300</v>
      </c>
      <c r="C5" s="16">
        <v>335</v>
      </c>
      <c r="D5" s="25" t="s">
        <v>98</v>
      </c>
      <c r="E5" s="16"/>
      <c r="F5" s="16">
        <v>60</v>
      </c>
    </row>
    <row r="6" spans="1:6" s="19" customFormat="1" ht="20.25" customHeight="1">
      <c r="A6" s="24" t="s">
        <v>99</v>
      </c>
      <c r="B6" s="16">
        <v>1563</v>
      </c>
      <c r="C6" s="16">
        <v>211</v>
      </c>
      <c r="D6" s="26" t="s">
        <v>100</v>
      </c>
      <c r="E6" s="16"/>
      <c r="F6" s="16">
        <v>60</v>
      </c>
    </row>
    <row r="7" spans="1:6" ht="20.25" customHeight="1">
      <c r="A7" s="24" t="s">
        <v>101</v>
      </c>
      <c r="B7" s="16">
        <v>67</v>
      </c>
      <c r="C7" s="16">
        <v>54</v>
      </c>
      <c r="D7" s="25" t="s">
        <v>102</v>
      </c>
      <c r="E7" s="16"/>
      <c r="F7" s="16">
        <v>1169</v>
      </c>
    </row>
    <row r="8" spans="1:6" ht="20.25" customHeight="1">
      <c r="A8" s="24" t="s">
        <v>103</v>
      </c>
      <c r="B8" s="16">
        <v>7816</v>
      </c>
      <c r="C8" s="16">
        <v>9609</v>
      </c>
      <c r="D8" s="26" t="s">
        <v>104</v>
      </c>
      <c r="E8" s="16"/>
      <c r="F8" s="16">
        <v>1129</v>
      </c>
    </row>
    <row r="9" spans="1:6" ht="20.25" customHeight="1">
      <c r="A9" s="24" t="s">
        <v>105</v>
      </c>
      <c r="B9" s="16">
        <v>400</v>
      </c>
      <c r="C9" s="16">
        <v>2246</v>
      </c>
      <c r="D9" s="26" t="s">
        <v>129</v>
      </c>
      <c r="E9" s="16"/>
      <c r="F9" s="16">
        <v>40</v>
      </c>
    </row>
    <row r="10" spans="1:6" ht="20.25" customHeight="1">
      <c r="A10" s="4" t="s">
        <v>128</v>
      </c>
      <c r="B10" s="27"/>
      <c r="C10" s="28">
        <v>6</v>
      </c>
      <c r="D10" s="25" t="s">
        <v>106</v>
      </c>
      <c r="E10" s="16">
        <f>SUM(E11:E14)</f>
        <v>9846</v>
      </c>
      <c r="F10" s="16">
        <v>1604</v>
      </c>
    </row>
    <row r="11" spans="1:6" ht="20.25" customHeight="1">
      <c r="A11" s="4"/>
      <c r="B11" s="27"/>
      <c r="C11" s="27"/>
      <c r="D11" s="26" t="s">
        <v>107</v>
      </c>
      <c r="E11" s="16">
        <v>7816</v>
      </c>
      <c r="F11" s="16">
        <v>1604</v>
      </c>
    </row>
    <row r="12" spans="1:6" ht="20.25" customHeight="1">
      <c r="A12" s="4"/>
      <c r="B12" s="28"/>
      <c r="C12" s="28"/>
      <c r="D12" s="26" t="s">
        <v>108</v>
      </c>
      <c r="E12" s="16">
        <v>1563</v>
      </c>
      <c r="F12" s="16"/>
    </row>
    <row r="13" spans="1:6" ht="20.25" customHeight="1">
      <c r="A13" s="4"/>
      <c r="B13" s="28"/>
      <c r="C13" s="28"/>
      <c r="D13" s="26" t="s">
        <v>109</v>
      </c>
      <c r="E13" s="16">
        <v>67</v>
      </c>
      <c r="F13" s="16"/>
    </row>
    <row r="14" spans="1:6" ht="20.25" customHeight="1">
      <c r="A14" s="4"/>
      <c r="B14" s="28"/>
      <c r="C14" s="28"/>
      <c r="D14" s="26" t="s">
        <v>110</v>
      </c>
      <c r="E14" s="16">
        <v>400</v>
      </c>
      <c r="F14" s="16"/>
    </row>
    <row r="15" spans="1:6" ht="20.25" customHeight="1">
      <c r="A15" s="24"/>
      <c r="B15" s="16"/>
      <c r="C15" s="16"/>
      <c r="D15" s="26" t="s">
        <v>130</v>
      </c>
      <c r="E15" s="16"/>
      <c r="F15" s="16">
        <v>15</v>
      </c>
    </row>
    <row r="16" spans="1:6" ht="20.25" customHeight="1">
      <c r="A16" s="24"/>
      <c r="B16" s="16"/>
      <c r="C16" s="16"/>
      <c r="D16" s="26" t="s">
        <v>131</v>
      </c>
      <c r="E16" s="16"/>
      <c r="F16" s="16">
        <v>15</v>
      </c>
    </row>
    <row r="17" spans="1:6" ht="20.25" customHeight="1">
      <c r="A17" s="24"/>
      <c r="B17" s="16"/>
      <c r="C17" s="16"/>
      <c r="D17" s="26" t="s">
        <v>132</v>
      </c>
      <c r="E17" s="16">
        <v>300</v>
      </c>
      <c r="F17" s="16"/>
    </row>
    <row r="18" spans="1:6" ht="20.25" customHeight="1">
      <c r="A18" s="24"/>
      <c r="B18" s="16"/>
      <c r="C18" s="16"/>
      <c r="D18" s="26" t="s">
        <v>111</v>
      </c>
      <c r="E18" s="16">
        <v>300</v>
      </c>
      <c r="F18" s="16"/>
    </row>
    <row r="19" spans="1:6" ht="20.25" customHeight="1">
      <c r="A19" s="24"/>
      <c r="B19" s="16"/>
      <c r="C19" s="16"/>
      <c r="D19" s="26" t="s">
        <v>133</v>
      </c>
      <c r="E19" s="16"/>
      <c r="F19" s="16">
        <v>1145</v>
      </c>
    </row>
    <row r="20" spans="1:6" ht="20.25" customHeight="1">
      <c r="A20" s="24"/>
      <c r="B20" s="16"/>
      <c r="C20" s="16"/>
      <c r="D20" s="26" t="s">
        <v>112</v>
      </c>
      <c r="E20" s="16"/>
      <c r="F20" s="16">
        <v>24</v>
      </c>
    </row>
    <row r="21" spans="1:6" ht="20.25" customHeight="1">
      <c r="A21" s="24"/>
      <c r="B21" s="16"/>
      <c r="C21" s="16"/>
      <c r="D21" s="26" t="s">
        <v>113</v>
      </c>
      <c r="E21" s="16"/>
      <c r="F21" s="16">
        <v>1121</v>
      </c>
    </row>
    <row r="22" spans="1:6" ht="20.25" customHeight="1">
      <c r="A22" s="15" t="s">
        <v>1</v>
      </c>
      <c r="B22" s="16">
        <f>SUM(B5:B21)</f>
        <v>10146</v>
      </c>
      <c r="C22" s="16">
        <f>SUM(C5:C21)</f>
        <v>12461</v>
      </c>
      <c r="D22" s="15" t="s">
        <v>114</v>
      </c>
      <c r="E22" s="16">
        <f>E10+E17+E7+E19</f>
        <v>10146</v>
      </c>
      <c r="F22" s="16">
        <f>F10+F17+F7+F19+F15+F5</f>
        <v>3993</v>
      </c>
    </row>
    <row r="23" spans="1:6" ht="20.25" customHeight="1">
      <c r="A23" s="17" t="s">
        <v>115</v>
      </c>
      <c r="B23" s="18"/>
      <c r="C23" s="18">
        <v>6993</v>
      </c>
      <c r="D23" s="17" t="s">
        <v>116</v>
      </c>
      <c r="E23" s="16"/>
      <c r="F23" s="16"/>
    </row>
    <row r="24" spans="1:6" ht="20.25" customHeight="1">
      <c r="A24" s="17" t="s">
        <v>117</v>
      </c>
      <c r="B24" s="18"/>
      <c r="C24" s="18">
        <v>1000</v>
      </c>
      <c r="D24" s="17" t="s">
        <v>118</v>
      </c>
      <c r="E24" s="16"/>
      <c r="F24" s="16">
        <v>16461</v>
      </c>
    </row>
    <row r="25" spans="1:6" ht="14.25">
      <c r="A25" s="17" t="s">
        <v>119</v>
      </c>
      <c r="B25" s="18"/>
      <c r="C25" s="18"/>
      <c r="D25" s="17" t="s">
        <v>120</v>
      </c>
      <c r="E25" s="16"/>
      <c r="F25" s="16"/>
    </row>
    <row r="26" spans="1:6" ht="14.25">
      <c r="A26" s="15" t="s">
        <v>121</v>
      </c>
      <c r="B26" s="16">
        <f>SUM(B22:B25)</f>
        <v>10146</v>
      </c>
      <c r="C26" s="16">
        <f>SUM(C22:C25)</f>
        <v>20454</v>
      </c>
      <c r="D26" s="15" t="s">
        <v>122</v>
      </c>
      <c r="E26" s="16">
        <f>SUM(E22:E25)</f>
        <v>10146</v>
      </c>
      <c r="F26" s="16">
        <f>F22+F25+F23+F24</f>
        <v>20454</v>
      </c>
    </row>
  </sheetData>
  <sheetProtection/>
  <mergeCells count="2">
    <mergeCell ref="A2:F2"/>
    <mergeCell ref="E3:F3"/>
  </mergeCells>
  <printOptions/>
  <pageMargins left="1.062992125984252" right="0.31496062992125984" top="0.41" bottom="0.4330708661417323" header="0.35433070866141736" footer="0.3937007874015748"/>
  <pageSetup horizontalDpi="600" verticalDpi="600" orientation="landscape" paperSize="9" scale="105" r:id="rId1"/>
  <headerFooter>
    <oddFooter>&amp;C-8-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YSK-F</dc:creator>
  <cp:keywords/>
  <dc:description/>
  <cp:lastModifiedBy>Administrator</cp:lastModifiedBy>
  <cp:lastPrinted>2018-05-23T01:02:02Z</cp:lastPrinted>
  <dcterms:created xsi:type="dcterms:W3CDTF">2008-02-22T01:38:30Z</dcterms:created>
  <dcterms:modified xsi:type="dcterms:W3CDTF">2018-06-01T06:31:25Z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