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25" activeTab="1"/>
  </bookViews>
  <sheets>
    <sheet name="收入" sheetId="1" r:id="rId1"/>
    <sheet name="一般公共预算 (印发版)" sheetId="2" r:id="rId2"/>
    <sheet name="政府性基金" sheetId="3" r:id="rId3"/>
    <sheet name="国资" sheetId="4" r:id="rId4"/>
  </sheets>
  <definedNames>
    <definedName name="_xlnm._FilterDatabase" localSheetId="1" hidden="1">'一般公共预算 (印发版)'!$P$4:$P$22</definedName>
  </definedNames>
  <calcPr fullCalcOnLoad="1"/>
</workbook>
</file>

<file path=xl/sharedStrings.xml><?xml version="1.0" encoding="utf-8"?>
<sst xmlns="http://schemas.openxmlformats.org/spreadsheetml/2006/main" count="132" uniqueCount="116">
  <si>
    <t>表一</t>
  </si>
  <si>
    <t>2023年一般公共预算收入调整表</t>
  </si>
  <si>
    <t>单位：万元</t>
  </si>
  <si>
    <t>项      目</t>
  </si>
  <si>
    <t>年初预算数</t>
  </si>
  <si>
    <t>调整预算数</t>
  </si>
  <si>
    <t>调整数与预算数相比</t>
  </si>
  <si>
    <t>备注</t>
  </si>
  <si>
    <t>±额</t>
  </si>
  <si>
    <t>±%</t>
  </si>
  <si>
    <t>地方财政收入</t>
  </si>
  <si>
    <t xml:space="preserve">   1、税收收入</t>
  </si>
  <si>
    <t xml:space="preserve">   2、非税收入</t>
  </si>
  <si>
    <t>专项收入</t>
  </si>
  <si>
    <t>行政事业性收费收入及罚没收入</t>
  </si>
  <si>
    <t>国有资源（资产）有偿使用收入</t>
  </si>
  <si>
    <t>政府住房基金收入</t>
  </si>
  <si>
    <t>其他收入</t>
  </si>
  <si>
    <t>上划中省市收入</t>
  </si>
  <si>
    <t xml:space="preserve">   财政总收入</t>
  </si>
  <si>
    <t>表二</t>
  </si>
  <si>
    <t>2023年一般公共预算支出调整表</t>
  </si>
  <si>
    <t xml:space="preserve">          单位：万元</t>
  </si>
  <si>
    <t>项     目</t>
  </si>
  <si>
    <t>2023年预算数</t>
  </si>
  <si>
    <t>专款年初预算数</t>
  </si>
  <si>
    <t>年初县级</t>
  </si>
  <si>
    <t>专款数</t>
  </si>
  <si>
    <t>专项转移支付增加</t>
  </si>
  <si>
    <t>县级支出调整项目</t>
  </si>
  <si>
    <t>2023年调整预算数</t>
  </si>
  <si>
    <t>2022决算数</t>
  </si>
  <si>
    <t>调整数比年初数</t>
  </si>
  <si>
    <t>人员支出</t>
  </si>
  <si>
    <t>机关运转</t>
  </si>
  <si>
    <t>民生保障</t>
  </si>
  <si>
    <t>城乡建设</t>
  </si>
  <si>
    <t>事业发展</t>
  </si>
  <si>
    <t>专项业务经费</t>
  </si>
  <si>
    <t>地方政府债务还本付息</t>
  </si>
  <si>
    <t>县级支出调整小计</t>
  </si>
  <si>
    <t>增减额</t>
  </si>
  <si>
    <t>增减%</t>
  </si>
  <si>
    <t>一、一般公共服务支出</t>
  </si>
  <si>
    <t>二、公共安全支出</t>
  </si>
  <si>
    <t>三、教育支出</t>
  </si>
  <si>
    <t>四、科学技术支出</t>
  </si>
  <si>
    <t>五、文化旅游体育与传媒支出</t>
  </si>
  <si>
    <t>六、社会保障和就业支出</t>
  </si>
  <si>
    <t>七、卫生健康支出</t>
  </si>
  <si>
    <t>八、节能环保支出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</si>
  <si>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</si>
  <si>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</si>
  <si>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</si>
  <si>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</si>
  <si>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</si>
  <si>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十四、自然资源海洋气象等支出</t>
  </si>
  <si>
    <t>十五、住房保障支出</t>
  </si>
  <si>
    <t>十六、粮油物资储备支出</t>
  </si>
  <si>
    <t>十七、灾害防治及应急管理支出</t>
  </si>
  <si>
    <t>十八、预备费</t>
  </si>
  <si>
    <t>十九、其他支出</t>
  </si>
  <si>
    <t>二十、债务付息支出</t>
  </si>
  <si>
    <t>一般预算支出合计</t>
  </si>
  <si>
    <t>二十一、债务还本支出</t>
  </si>
  <si>
    <t>支出总计</t>
  </si>
  <si>
    <t>表三</t>
  </si>
  <si>
    <t>2023年政府性基金预算收支调整表</t>
  </si>
  <si>
    <t xml:space="preserve">        单位：万元</t>
  </si>
  <si>
    <t>年初
预算</t>
  </si>
  <si>
    <t>调整
预算</t>
  </si>
  <si>
    <t>一、国有土地收益基金收入</t>
  </si>
  <si>
    <t>一、社会保障和就业支出</t>
  </si>
  <si>
    <t>二、农业土地开发资金收入</t>
  </si>
  <si>
    <t xml:space="preserve">   大中型水库移民后期扶持基金支出</t>
  </si>
  <si>
    <t>三、国有土地使用权出让收入</t>
  </si>
  <si>
    <t>二、城乡社区支出</t>
  </si>
  <si>
    <t>四、城市基础设施配套费收入</t>
  </si>
  <si>
    <t xml:space="preserve">    国有土地使用权出让收入安排的支出</t>
  </si>
  <si>
    <t>五、污水处理费收入</t>
  </si>
  <si>
    <t xml:space="preserve">    国有土地收益基金安排的支出</t>
  </si>
  <si>
    <t>六、其他政府性基金收入</t>
  </si>
  <si>
    <t xml:space="preserve">    城市基础设施配套费安排的支出</t>
  </si>
  <si>
    <t xml:space="preserve">    污水处理费安排的支出</t>
  </si>
  <si>
    <t>三、农林水支出</t>
  </si>
  <si>
    <t xml:space="preserve">    大中型水库库区基金安排的支出</t>
  </si>
  <si>
    <t>四、其他支出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</si>
  <si>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</si>
  <si>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</si>
  <si>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彩票公益金安排的支出</t>
  </si>
  <si>
    <t>五、地方政府专项债务付息支出</t>
  </si>
  <si>
    <t>收入合计</t>
  </si>
  <si>
    <t>支出合计</t>
  </si>
  <si>
    <t>加：政府性基金转移支付收入</t>
  </si>
  <si>
    <t>加：上解支出</t>
  </si>
  <si>
    <t xml:space="preserve">    增发的专项债券</t>
  </si>
  <si>
    <t xml:space="preserve">    政府性基金调入公共预算</t>
  </si>
  <si>
    <t xml:space="preserve">    上年结余收入</t>
  </si>
  <si>
    <t xml:space="preserve">    地方政府专项债务还本支出</t>
  </si>
  <si>
    <t xml:space="preserve">    调入资金</t>
  </si>
  <si>
    <t>收入总计</t>
  </si>
  <si>
    <t xml:space="preserve">表四    </t>
  </si>
  <si>
    <t>2023年国有资本经营预算收支调整表</t>
  </si>
  <si>
    <t xml:space="preserve">                                                                                                                           单位：万元</t>
  </si>
  <si>
    <t>项目</t>
  </si>
  <si>
    <t>一、利润收入</t>
  </si>
  <si>
    <t>一、解决历史遗留问题及改革成本支出</t>
  </si>
  <si>
    <t>二、股利、股息收入</t>
  </si>
  <si>
    <t>二、国有企业资本金注入</t>
  </si>
  <si>
    <t>三、产权转让收入</t>
  </si>
  <si>
    <t>三、国有企业政策性补贴</t>
  </si>
  <si>
    <t>四、清算收入</t>
  </si>
  <si>
    <t>四、其他国有资本经营预算支出</t>
  </si>
  <si>
    <t>五、其他国有资本经营预算收入</t>
  </si>
  <si>
    <t>加：国有资本经营预算转移支付收入</t>
  </si>
  <si>
    <t>国有资本经营预算调入一般公共预算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</si>
</sst>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</numFmts>
  <fonts count="53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20"/>
      <name val="方正小标宋_GBK"/>
      <family val="4"/>
    </font>
    <font>
      <sz val="12"/>
      <name val="仿宋_GB2312"/>
      <family val="3"/>
    </font>
    <font>
      <b/>
      <sz val="14"/>
      <name val="仿宋_GB2312"/>
      <family val="3"/>
    </font>
    <font>
      <sz val="14"/>
      <name val="仿宋_GB2312"/>
      <family val="3"/>
    </font>
    <font>
      <b/>
      <sz val="20"/>
      <name val="宋体"/>
      <family val="0"/>
    </font>
    <font>
      <b/>
      <sz val="12"/>
      <name val="仿宋_GB2312"/>
      <family val="3"/>
    </font>
    <font>
      <sz val="12"/>
      <color indexed="8"/>
      <name val="仿宋_GB2312"/>
      <family val="3"/>
    </font>
    <font>
      <sz val="16"/>
      <name val="宋体"/>
      <family val="0"/>
    </font>
    <font>
      <b/>
      <sz val="18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4" applyNumberFormat="0" applyAlignment="0" applyProtection="0"/>
    <xf numFmtId="0" fontId="42" fillId="4" borderId="5" applyNumberFormat="0" applyAlignment="0" applyProtection="0"/>
    <xf numFmtId="0" fontId="43" fillId="4" borderId="4" applyNumberFormat="0" applyAlignment="0" applyProtection="0"/>
    <xf numFmtId="0" fontId="44" fillId="5" borderId="6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0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Border="0">
      <alignment/>
      <protection/>
    </xf>
    <xf numFmtId="0" fontId="0" fillId="0" borderId="0">
      <alignment vertical="center"/>
      <protection/>
    </xf>
  </cellStyleXfs>
  <cellXfs count="9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ill="1" applyBorder="1" applyAlignment="1">
      <alignment/>
    </xf>
    <xf numFmtId="176" fontId="0" fillId="0" borderId="0" xfId="0" applyNumberFormat="1" applyFill="1" applyBorder="1" applyAlignment="1">
      <alignment/>
    </xf>
    <xf numFmtId="0" fontId="4" fillId="0" borderId="0" xfId="64" applyFont="1" applyFill="1" applyBorder="1" applyAlignment="1">
      <alignment horizontal="center" vertical="center"/>
      <protection/>
    </xf>
    <xf numFmtId="176" fontId="4" fillId="0" borderId="0" xfId="64" applyNumberFormat="1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/>
    </xf>
    <xf numFmtId="176" fontId="7" fillId="0" borderId="9" xfId="0" applyNumberFormat="1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right" vertical="center"/>
    </xf>
    <xf numFmtId="176" fontId="7" fillId="0" borderId="9" xfId="0" applyNumberFormat="1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right" vertical="center"/>
    </xf>
    <xf numFmtId="176" fontId="6" fillId="0" borderId="9" xfId="0" applyNumberFormat="1" applyFont="1" applyFill="1" applyBorder="1" applyAlignment="1">
      <alignment vertical="center"/>
    </xf>
    <xf numFmtId="0" fontId="7" fillId="0" borderId="9" xfId="66" applyFont="1" applyFill="1" applyBorder="1" applyAlignment="1">
      <alignment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33" borderId="0" xfId="0" applyFill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5" fillId="0" borderId="0" xfId="0" applyFont="1" applyFill="1" applyBorder="1" applyAlignment="1">
      <alignment vertical="center"/>
    </xf>
    <xf numFmtId="0" fontId="6" fillId="33" borderId="9" xfId="0" applyFont="1" applyFill="1" applyBorder="1" applyAlignment="1">
      <alignment horizontal="center" vertical="center" wrapText="1"/>
    </xf>
    <xf numFmtId="3" fontId="7" fillId="0" borderId="9" xfId="0" applyNumberFormat="1" applyFont="1" applyFill="1" applyBorder="1" applyAlignment="1" applyProtection="1">
      <alignment vertical="center" wrapText="1"/>
      <protection/>
    </xf>
    <xf numFmtId="176" fontId="7" fillId="33" borderId="9" xfId="0" applyNumberFormat="1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/>
    </xf>
    <xf numFmtId="0" fontId="6" fillId="0" borderId="9" xfId="0" applyFont="1" applyFill="1" applyBorder="1" applyAlignment="1">
      <alignment horizontal="right"/>
    </xf>
    <xf numFmtId="3" fontId="6" fillId="0" borderId="9" xfId="0" applyNumberFormat="1" applyFont="1" applyFill="1" applyBorder="1" applyAlignment="1" applyProtection="1">
      <alignment vertical="center" wrapText="1"/>
      <protection/>
    </xf>
    <xf numFmtId="0" fontId="6" fillId="0" borderId="9" xfId="0" applyFont="1" applyFill="1" applyBorder="1" applyAlignment="1">
      <alignment horizontal="left" vertical="center" wrapText="1"/>
    </xf>
    <xf numFmtId="176" fontId="6" fillId="33" borderId="9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8" fillId="0" borderId="0" xfId="64" applyFont="1" applyFill="1" applyAlignment="1">
      <alignment horizontal="center" vertical="center"/>
      <protection/>
    </xf>
    <xf numFmtId="0" fontId="0" fillId="0" borderId="0" xfId="64" applyFill="1">
      <alignment vertical="center"/>
      <protection/>
    </xf>
    <xf numFmtId="0" fontId="0" fillId="0" borderId="0" xfId="64" applyFill="1">
      <alignment vertical="center"/>
      <protection/>
    </xf>
    <xf numFmtId="1" fontId="9" fillId="0" borderId="9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1" fontId="9" fillId="0" borderId="11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/>
    </xf>
    <xf numFmtId="176" fontId="5" fillId="0" borderId="9" xfId="64" applyNumberFormat="1" applyFont="1" applyFill="1" applyBorder="1" applyAlignment="1">
      <alignment horizontal="right" vertical="center"/>
      <protection/>
    </xf>
    <xf numFmtId="176" fontId="52" fillId="0" borderId="9" xfId="0" applyNumberFormat="1" applyFont="1" applyFill="1" applyBorder="1" applyAlignment="1">
      <alignment horizontal="right" vertical="center"/>
    </xf>
    <xf numFmtId="176" fontId="5" fillId="0" borderId="9" xfId="64" applyNumberFormat="1" applyFont="1" applyFill="1" applyBorder="1" applyAlignment="1">
      <alignment horizontal="right" vertical="center"/>
      <protection/>
    </xf>
    <xf numFmtId="0" fontId="5" fillId="0" borderId="9" xfId="0" applyFont="1" applyFill="1" applyBorder="1" applyAlignment="1">
      <alignment horizontal="right" vertical="center"/>
    </xf>
    <xf numFmtId="177" fontId="9" fillId="0" borderId="9" xfId="64" applyNumberFormat="1" applyFont="1" applyFill="1" applyBorder="1" applyAlignment="1">
      <alignment horizontal="center" vertical="center"/>
      <protection/>
    </xf>
    <xf numFmtId="176" fontId="9" fillId="0" borderId="9" xfId="64" applyNumberFormat="1" applyFont="1" applyFill="1" applyBorder="1" applyAlignment="1">
      <alignment horizontal="right" vertical="center"/>
      <protection/>
    </xf>
    <xf numFmtId="0" fontId="5" fillId="0" borderId="9" xfId="0" applyFont="1" applyFill="1" applyBorder="1" applyAlignment="1">
      <alignment horizontal="right" vertical="center"/>
    </xf>
    <xf numFmtId="0" fontId="0" fillId="0" borderId="12" xfId="64" applyFont="1" applyFill="1" applyBorder="1" applyAlignment="1">
      <alignment vertical="center"/>
      <protection/>
    </xf>
    <xf numFmtId="0" fontId="0" fillId="0" borderId="12" xfId="64" applyFont="1" applyFill="1" applyBorder="1" applyAlignment="1">
      <alignment vertical="center"/>
      <protection/>
    </xf>
    <xf numFmtId="0" fontId="5" fillId="0" borderId="0" xfId="64" applyFont="1" applyFill="1" applyAlignment="1">
      <alignment horizontal="center" vertical="center"/>
      <protection/>
    </xf>
    <xf numFmtId="177" fontId="5" fillId="0" borderId="9" xfId="64" applyNumberFormat="1" applyFont="1" applyFill="1" applyBorder="1" applyAlignment="1">
      <alignment horizontal="right" vertical="center"/>
      <protection/>
    </xf>
    <xf numFmtId="0" fontId="0" fillId="0" borderId="9" xfId="0" applyFont="1" applyFill="1" applyBorder="1" applyAlignment="1">
      <alignment vertical="center"/>
    </xf>
    <xf numFmtId="177" fontId="5" fillId="0" borderId="9" xfId="64" applyNumberFormat="1" applyFont="1" applyFill="1" applyBorder="1" applyAlignment="1">
      <alignment horizontal="right" vertical="center"/>
      <protection/>
    </xf>
    <xf numFmtId="0" fontId="0" fillId="0" borderId="9" xfId="0" applyFont="1" applyFill="1" applyBorder="1" applyAlignment="1">
      <alignment vertical="center"/>
    </xf>
    <xf numFmtId="177" fontId="9" fillId="0" borderId="9" xfId="64" applyNumberFormat="1" applyFont="1" applyFill="1" applyBorder="1" applyAlignment="1">
      <alignment horizontal="right" vertical="center"/>
      <protection/>
    </xf>
    <xf numFmtId="0" fontId="0" fillId="0" borderId="9" xfId="0" applyFont="1" applyBorder="1" applyAlignment="1">
      <alignment vertical="center"/>
    </xf>
    <xf numFmtId="0" fontId="3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33" borderId="0" xfId="0" applyFill="1" applyAlignment="1">
      <alignment vertical="center"/>
    </xf>
    <xf numFmtId="0" fontId="0" fillId="0" borderId="0" xfId="0" applyFill="1" applyAlignment="1">
      <alignment vertical="top"/>
    </xf>
    <xf numFmtId="0" fontId="0" fillId="33" borderId="0" xfId="0" applyFill="1" applyAlignment="1">
      <alignment/>
    </xf>
    <xf numFmtId="0" fontId="8" fillId="0" borderId="0" xfId="0" applyFont="1" applyFill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5" fillId="0" borderId="0" xfId="63" applyFont="1" applyAlignment="1">
      <alignment horizontal="left" vertical="center" indent="1"/>
      <protection/>
    </xf>
    <xf numFmtId="0" fontId="12" fillId="0" borderId="9" xfId="63" applyFont="1" applyBorder="1" applyAlignment="1">
      <alignment horizontal="center" vertical="center"/>
      <protection/>
    </xf>
    <xf numFmtId="0" fontId="6" fillId="0" borderId="9" xfId="63" applyFont="1" applyBorder="1" applyAlignment="1">
      <alignment horizontal="center" vertical="center" wrapText="1"/>
      <protection/>
    </xf>
    <xf numFmtId="0" fontId="6" fillId="33" borderId="9" xfId="63" applyFont="1" applyFill="1" applyBorder="1" applyAlignment="1">
      <alignment horizontal="center" vertical="center" wrapText="1"/>
      <protection/>
    </xf>
    <xf numFmtId="7" fontId="6" fillId="0" borderId="13" xfId="63" applyNumberFormat="1" applyFont="1" applyBorder="1" applyAlignment="1">
      <alignment horizontal="center" vertical="center" wrapText="1"/>
      <protection/>
    </xf>
    <xf numFmtId="7" fontId="6" fillId="0" borderId="14" xfId="63" applyNumberFormat="1" applyFont="1" applyBorder="1" applyAlignment="1">
      <alignment horizontal="center" vertical="center" wrapText="1"/>
      <protection/>
    </xf>
    <xf numFmtId="49" fontId="6" fillId="0" borderId="9" xfId="65" applyNumberFormat="1" applyFont="1" applyBorder="1" applyAlignment="1">
      <alignment horizontal="center" vertical="center" wrapText="1"/>
      <protection/>
    </xf>
    <xf numFmtId="0" fontId="6" fillId="0" borderId="9" xfId="63" applyFont="1" applyBorder="1">
      <alignment vertical="center"/>
      <protection/>
    </xf>
    <xf numFmtId="176" fontId="6" fillId="0" borderId="9" xfId="63" applyNumberFormat="1" applyFont="1" applyBorder="1" applyAlignment="1">
      <alignment horizontal="right" vertical="center"/>
      <protection/>
    </xf>
    <xf numFmtId="176" fontId="6" fillId="33" borderId="9" xfId="63" applyNumberFormat="1" applyFont="1" applyFill="1" applyBorder="1" applyAlignment="1">
      <alignment horizontal="right" vertical="center"/>
      <protection/>
    </xf>
    <xf numFmtId="177" fontId="6" fillId="0" borderId="9" xfId="63" applyNumberFormat="1" applyFont="1" applyBorder="1" applyAlignment="1">
      <alignment horizontal="right" vertical="center"/>
      <protection/>
    </xf>
    <xf numFmtId="177" fontId="6" fillId="0" borderId="9" xfId="63" applyNumberFormat="1" applyFont="1" applyBorder="1" applyAlignment="1">
      <alignment horizontal="center" vertical="center"/>
      <protection/>
    </xf>
    <xf numFmtId="0" fontId="7" fillId="0" borderId="9" xfId="63" applyFont="1" applyBorder="1">
      <alignment vertical="center"/>
      <protection/>
    </xf>
    <xf numFmtId="176" fontId="7" fillId="0" borderId="9" xfId="63" applyNumberFormat="1" applyFont="1" applyBorder="1" applyAlignment="1">
      <alignment horizontal="right" vertical="center"/>
      <protection/>
    </xf>
    <xf numFmtId="176" fontId="7" fillId="33" borderId="9" xfId="63" applyNumberFormat="1" applyFont="1" applyFill="1" applyBorder="1" applyAlignment="1">
      <alignment horizontal="right" vertical="center"/>
      <protection/>
    </xf>
    <xf numFmtId="177" fontId="7" fillId="0" borderId="9" xfId="63" applyNumberFormat="1" applyFont="1" applyBorder="1" applyAlignment="1">
      <alignment horizontal="right" vertical="center"/>
      <protection/>
    </xf>
    <xf numFmtId="0" fontId="7" fillId="0" borderId="9" xfId="63" applyFont="1" applyBorder="1" applyAlignment="1">
      <alignment horizontal="left" vertical="center" indent="2"/>
      <protection/>
    </xf>
    <xf numFmtId="176" fontId="6" fillId="0" borderId="9" xfId="63" applyNumberFormat="1" applyFont="1" applyFill="1" applyBorder="1" applyAlignment="1">
      <alignment horizontal="right" vertical="center"/>
      <protection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2008年县级收入任务" xfId="63"/>
    <cellStyle name="常规_报人大预算表（支出）" xfId="64"/>
    <cellStyle name="3232" xfId="65"/>
    <cellStyle name="常规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SheetLayoutView="100" workbookViewId="0" topLeftCell="A4">
      <selection activeCell="A2" sqref="A2:F2"/>
    </sheetView>
  </sheetViews>
  <sheetFormatPr defaultColWidth="9.00390625" defaultRowHeight="14.25"/>
  <cols>
    <col min="1" max="1" width="42.625" style="0" customWidth="1"/>
    <col min="2" max="2" width="14.875" style="0" customWidth="1"/>
    <col min="3" max="3" width="14.875" style="67" customWidth="1"/>
    <col min="4" max="5" width="12.75390625" style="0" customWidth="1"/>
    <col min="6" max="6" width="16.00390625" style="0" customWidth="1"/>
  </cols>
  <sheetData>
    <row r="1" spans="1:3" s="19" customFormat="1" ht="18" customHeight="1">
      <c r="A1" s="68" t="s">
        <v>0</v>
      </c>
      <c r="C1" s="69"/>
    </row>
    <row r="2" spans="1:6" s="19" customFormat="1" ht="36" customHeight="1">
      <c r="A2" s="70" t="s">
        <v>1</v>
      </c>
      <c r="B2" s="70"/>
      <c r="C2" s="70"/>
      <c r="D2" s="70"/>
      <c r="E2" s="70"/>
      <c r="F2" s="70"/>
    </row>
    <row r="3" spans="1:6" s="19" customFormat="1" ht="18" customHeight="1">
      <c r="A3" s="71"/>
      <c r="B3" s="71"/>
      <c r="C3" s="72"/>
      <c r="D3" s="71"/>
      <c r="F3" s="73" t="s">
        <v>2</v>
      </c>
    </row>
    <row r="4" spans="1:6" s="65" customFormat="1" ht="28.5" customHeight="1">
      <c r="A4" s="74" t="s">
        <v>3</v>
      </c>
      <c r="B4" s="75" t="s">
        <v>4</v>
      </c>
      <c r="C4" s="76" t="s">
        <v>5</v>
      </c>
      <c r="D4" s="77" t="s">
        <v>6</v>
      </c>
      <c r="E4" s="78"/>
      <c r="F4" s="75" t="s">
        <v>7</v>
      </c>
    </row>
    <row r="5" spans="1:6" s="65" customFormat="1" ht="28.5" customHeight="1">
      <c r="A5" s="74"/>
      <c r="B5" s="75"/>
      <c r="C5" s="76"/>
      <c r="D5" s="79" t="s">
        <v>8</v>
      </c>
      <c r="E5" s="79" t="s">
        <v>9</v>
      </c>
      <c r="F5" s="75"/>
    </row>
    <row r="6" spans="1:6" s="66" customFormat="1" ht="30.75" customHeight="1">
      <c r="A6" s="80" t="s">
        <v>10</v>
      </c>
      <c r="B6" s="81">
        <f>SUM(B7:B8)</f>
        <v>33000</v>
      </c>
      <c r="C6" s="82">
        <f>SUM(C7:C8)</f>
        <v>32800</v>
      </c>
      <c r="D6" s="81">
        <f aca="true" t="shared" si="0" ref="D6:D11">C6-B6</f>
        <v>-200</v>
      </c>
      <c r="E6" s="83">
        <f aca="true" t="shared" si="1" ref="E6:E11">(C6-B6)/B6</f>
        <v>-0.006060606060606061</v>
      </c>
      <c r="F6" s="84"/>
    </row>
    <row r="7" spans="1:6" s="66" customFormat="1" ht="30.75" customHeight="1">
      <c r="A7" s="85" t="s">
        <v>11</v>
      </c>
      <c r="B7" s="86">
        <v>26000</v>
      </c>
      <c r="C7" s="87">
        <v>24100</v>
      </c>
      <c r="D7" s="86">
        <f t="shared" si="0"/>
        <v>-1900</v>
      </c>
      <c r="E7" s="88">
        <f t="shared" si="1"/>
        <v>-0.07307692307692308</v>
      </c>
      <c r="F7" s="84"/>
    </row>
    <row r="8" spans="1:6" s="66" customFormat="1" ht="30.75" customHeight="1">
      <c r="A8" s="85" t="s">
        <v>12</v>
      </c>
      <c r="B8" s="86">
        <f>SUM(B9:B13)</f>
        <v>7000</v>
      </c>
      <c r="C8" s="86">
        <f>SUM(C9:C13)</f>
        <v>8700</v>
      </c>
      <c r="D8" s="86">
        <f t="shared" si="0"/>
        <v>1700</v>
      </c>
      <c r="E8" s="88">
        <f t="shared" si="1"/>
        <v>0.24285714285714285</v>
      </c>
      <c r="F8" s="84"/>
    </row>
    <row r="9" spans="1:6" s="66" customFormat="1" ht="30.75" customHeight="1">
      <c r="A9" s="89" t="s">
        <v>13</v>
      </c>
      <c r="B9" s="86">
        <v>3500</v>
      </c>
      <c r="C9" s="87">
        <v>1822</v>
      </c>
      <c r="D9" s="86">
        <f t="shared" si="0"/>
        <v>-1678</v>
      </c>
      <c r="E9" s="88">
        <f t="shared" si="1"/>
        <v>-0.4794285714285714</v>
      </c>
      <c r="F9" s="84"/>
    </row>
    <row r="10" spans="1:6" s="66" customFormat="1" ht="30.75" customHeight="1">
      <c r="A10" s="89" t="s">
        <v>14</v>
      </c>
      <c r="B10" s="86">
        <v>3200</v>
      </c>
      <c r="C10" s="87">
        <v>2350</v>
      </c>
      <c r="D10" s="86">
        <f t="shared" si="0"/>
        <v>-850</v>
      </c>
      <c r="E10" s="88">
        <f t="shared" si="1"/>
        <v>-0.265625</v>
      </c>
      <c r="F10" s="84"/>
    </row>
    <row r="11" spans="1:6" s="66" customFormat="1" ht="30.75" customHeight="1">
      <c r="A11" s="89" t="s">
        <v>15</v>
      </c>
      <c r="B11" s="86">
        <v>300</v>
      </c>
      <c r="C11" s="87">
        <v>4090</v>
      </c>
      <c r="D11" s="86">
        <f t="shared" si="0"/>
        <v>3790</v>
      </c>
      <c r="E11" s="88">
        <f t="shared" si="1"/>
        <v>12.633333333333333</v>
      </c>
      <c r="F11" s="84"/>
    </row>
    <row r="12" spans="1:6" s="66" customFormat="1" ht="30.75" customHeight="1">
      <c r="A12" s="89" t="s">
        <v>16</v>
      </c>
      <c r="B12" s="86"/>
      <c r="C12" s="87">
        <v>438</v>
      </c>
      <c r="D12" s="86"/>
      <c r="E12" s="88"/>
      <c r="F12" s="84"/>
    </row>
    <row r="13" spans="1:6" s="66" customFormat="1" ht="30.75" customHeight="1">
      <c r="A13" s="89" t="s">
        <v>17</v>
      </c>
      <c r="B13" s="86"/>
      <c r="C13" s="87"/>
      <c r="D13" s="86"/>
      <c r="E13" s="88"/>
      <c r="F13" s="84"/>
    </row>
    <row r="14" spans="1:6" s="66" customFormat="1" ht="30.75" customHeight="1">
      <c r="A14" s="80" t="s">
        <v>18</v>
      </c>
      <c r="B14" s="90">
        <v>40000</v>
      </c>
      <c r="C14" s="82">
        <v>49500</v>
      </c>
      <c r="D14" s="81">
        <f>C14-B14</f>
        <v>9500</v>
      </c>
      <c r="E14" s="83">
        <f>(C14-B14)/B14</f>
        <v>0.2375</v>
      </c>
      <c r="F14" s="84"/>
    </row>
    <row r="15" spans="1:6" s="66" customFormat="1" ht="30.75" customHeight="1">
      <c r="A15" s="80"/>
      <c r="B15" s="90"/>
      <c r="C15" s="82"/>
      <c r="D15" s="81"/>
      <c r="E15" s="83"/>
      <c r="F15" s="84"/>
    </row>
    <row r="16" spans="1:6" s="19" customFormat="1" ht="30.75" customHeight="1">
      <c r="A16" s="80" t="s">
        <v>19</v>
      </c>
      <c r="B16" s="90">
        <f>B6+B14</f>
        <v>73000</v>
      </c>
      <c r="C16" s="82">
        <f>C6+C14</f>
        <v>82300</v>
      </c>
      <c r="D16" s="81">
        <f>C16-B16</f>
        <v>9300</v>
      </c>
      <c r="E16" s="83">
        <f>(C16-B16)/B16</f>
        <v>0.1273972602739726</v>
      </c>
      <c r="F16" s="84"/>
    </row>
  </sheetData>
  <sheetProtection/>
  <mergeCells count="6">
    <mergeCell ref="A2:F2"/>
    <mergeCell ref="D4:E4"/>
    <mergeCell ref="A4:A5"/>
    <mergeCell ref="B4:B5"/>
    <mergeCell ref="C4:C5"/>
    <mergeCell ref="F4:F5"/>
  </mergeCells>
  <printOptions horizontalCentered="1" verticalCentered="1"/>
  <pageMargins left="0.6298611111111111" right="0.7513888888888889" top="0.5118055555555555" bottom="0.7479166666666667" header="0.2361111111111111" footer="0.4722222222222222"/>
  <pageSetup horizontalDpi="600" verticalDpi="600" orientation="landscape" paperSize="9"/>
  <headerFooter scaleWithDoc="0" alignWithMargins="0">
    <oddFooter>&amp;C第 9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tabSelected="1" zoomScaleSheetLayoutView="100" workbookViewId="0" topLeftCell="A1">
      <pane xSplit="1" ySplit="5" topLeftCell="B18" activePane="bottomRight" state="frozen"/>
      <selection pane="bottomRight" activeCell="E18" sqref="E18"/>
    </sheetView>
  </sheetViews>
  <sheetFormatPr defaultColWidth="9.00390625" defaultRowHeight="14.25"/>
  <cols>
    <col min="1" max="1" width="31.50390625" style="0" customWidth="1"/>
    <col min="2" max="2" width="10.375" style="0" customWidth="1"/>
    <col min="3" max="5" width="10.375" style="40" customWidth="1"/>
    <col min="6" max="6" width="9.25390625" style="41" customWidth="1"/>
    <col min="7" max="7" width="10.75390625" style="40" customWidth="1"/>
    <col min="8" max="8" width="9.75390625" style="40" customWidth="1"/>
    <col min="9" max="10" width="9.25390625" style="40" customWidth="1"/>
    <col min="11" max="11" width="8.75390625" style="40" customWidth="1"/>
    <col min="12" max="12" width="7.25390625" style="40" customWidth="1"/>
    <col min="13" max="13" width="9.125" style="40" customWidth="1"/>
    <col min="14" max="14" width="11.625" style="41" customWidth="1"/>
    <col min="15" max="16" width="11.875" style="0" customWidth="1"/>
    <col min="17" max="17" width="9.125" style="0" customWidth="1"/>
  </cols>
  <sheetData>
    <row r="1" ht="14.25">
      <c r="A1" t="s">
        <v>20</v>
      </c>
    </row>
    <row r="2" spans="1:19" ht="33.75" customHeight="1">
      <c r="A2" s="42" t="s">
        <v>21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spans="1:19" ht="15.75" customHeight="1">
      <c r="A3" s="43"/>
      <c r="B3" s="44"/>
      <c r="C3" s="44"/>
      <c r="D3" s="44"/>
      <c r="E3" s="44"/>
      <c r="F3" s="43"/>
      <c r="G3" s="44"/>
      <c r="H3" s="19"/>
      <c r="I3" s="56"/>
      <c r="J3" s="44"/>
      <c r="K3" s="44"/>
      <c r="L3" s="44"/>
      <c r="M3" s="44"/>
      <c r="N3" s="57"/>
      <c r="O3" s="44"/>
      <c r="P3" s="44"/>
      <c r="Q3" s="58" t="s">
        <v>22</v>
      </c>
      <c r="R3" s="58"/>
      <c r="S3" s="58"/>
    </row>
    <row r="4" spans="1:19" s="37" customFormat="1" ht="34.5" customHeight="1">
      <c r="A4" s="45" t="s">
        <v>23</v>
      </c>
      <c r="B4" s="45" t="s">
        <v>24</v>
      </c>
      <c r="C4" s="46" t="s">
        <v>25</v>
      </c>
      <c r="D4" s="46" t="s">
        <v>26</v>
      </c>
      <c r="E4" s="46" t="s">
        <v>27</v>
      </c>
      <c r="F4" s="45" t="s">
        <v>28</v>
      </c>
      <c r="G4" s="45" t="s">
        <v>29</v>
      </c>
      <c r="H4" s="45"/>
      <c r="I4" s="45"/>
      <c r="J4" s="45"/>
      <c r="K4" s="45"/>
      <c r="L4" s="45"/>
      <c r="M4" s="45"/>
      <c r="N4" s="45"/>
      <c r="O4" s="45" t="s">
        <v>30</v>
      </c>
      <c r="P4" s="46" t="s">
        <v>31</v>
      </c>
      <c r="Q4" s="45" t="s">
        <v>32</v>
      </c>
      <c r="R4" s="45"/>
      <c r="S4" s="45" t="s">
        <v>7</v>
      </c>
    </row>
    <row r="5" spans="1:19" s="37" customFormat="1" ht="54" customHeight="1">
      <c r="A5" s="45"/>
      <c r="B5" s="45"/>
      <c r="C5" s="47"/>
      <c r="D5" s="47"/>
      <c r="E5" s="47"/>
      <c r="F5" s="45"/>
      <c r="G5" s="45" t="s">
        <v>33</v>
      </c>
      <c r="H5" s="45" t="s">
        <v>34</v>
      </c>
      <c r="I5" s="45" t="s">
        <v>35</v>
      </c>
      <c r="J5" s="45" t="s">
        <v>36</v>
      </c>
      <c r="K5" s="45" t="s">
        <v>37</v>
      </c>
      <c r="L5" s="45" t="s">
        <v>38</v>
      </c>
      <c r="M5" s="45" t="s">
        <v>39</v>
      </c>
      <c r="N5" s="45" t="s">
        <v>40</v>
      </c>
      <c r="O5" s="45"/>
      <c r="P5" s="47"/>
      <c r="Q5" s="45" t="s">
        <v>41</v>
      </c>
      <c r="R5" s="45" t="s">
        <v>42</v>
      </c>
      <c r="S5" s="45"/>
    </row>
    <row r="6" spans="1:19" s="38" customFormat="1" ht="22.5" customHeight="1">
      <c r="A6" s="48" t="s">
        <v>43</v>
      </c>
      <c r="B6" s="49">
        <v>27062</v>
      </c>
      <c r="C6" s="50">
        <v>837</v>
      </c>
      <c r="D6" s="50">
        <f aca="true" t="shared" si="0" ref="D6:D28">B6-C6</f>
        <v>26225</v>
      </c>
      <c r="E6" s="50">
        <v>869</v>
      </c>
      <c r="F6" s="49">
        <f aca="true" t="shared" si="1" ref="F6:F26">E6-C6</f>
        <v>32</v>
      </c>
      <c r="G6" s="49">
        <v>1846</v>
      </c>
      <c r="H6" s="49">
        <v>15</v>
      </c>
      <c r="I6" s="49">
        <v>15</v>
      </c>
      <c r="J6" s="49">
        <v>179</v>
      </c>
      <c r="K6" s="49">
        <v>443</v>
      </c>
      <c r="L6" s="49">
        <v>109</v>
      </c>
      <c r="M6" s="49"/>
      <c r="N6" s="49">
        <f aca="true" t="shared" si="2" ref="N6:N25">O6-(B6+F6)</f>
        <v>2607</v>
      </c>
      <c r="O6" s="49">
        <v>29701</v>
      </c>
      <c r="P6" s="49">
        <v>31777</v>
      </c>
      <c r="Q6" s="49">
        <f aca="true" t="shared" si="3" ref="Q6:Q25">O6-B6</f>
        <v>2639</v>
      </c>
      <c r="R6" s="59">
        <f aca="true" t="shared" si="4" ref="R6:R26">Q6/B6</f>
        <v>0.0975168132436627</v>
      </c>
      <c r="S6" s="60"/>
    </row>
    <row r="7" spans="1:19" s="38" customFormat="1" ht="22.5" customHeight="1">
      <c r="A7" s="48" t="s">
        <v>44</v>
      </c>
      <c r="B7" s="49">
        <v>7846</v>
      </c>
      <c r="C7" s="50">
        <v>791</v>
      </c>
      <c r="D7" s="50">
        <f t="shared" si="0"/>
        <v>7055</v>
      </c>
      <c r="E7" s="50">
        <v>890</v>
      </c>
      <c r="F7" s="49">
        <f t="shared" si="1"/>
        <v>99</v>
      </c>
      <c r="G7" s="49">
        <v>1049</v>
      </c>
      <c r="H7" s="49"/>
      <c r="I7" s="49"/>
      <c r="J7" s="49"/>
      <c r="K7" s="49"/>
      <c r="L7" s="49">
        <v>355</v>
      </c>
      <c r="M7" s="49"/>
      <c r="N7" s="49">
        <f t="shared" si="2"/>
        <v>1404</v>
      </c>
      <c r="O7" s="49">
        <v>9349</v>
      </c>
      <c r="P7" s="49">
        <v>9731</v>
      </c>
      <c r="Q7" s="49">
        <f t="shared" si="3"/>
        <v>1503</v>
      </c>
      <c r="R7" s="59">
        <f t="shared" si="4"/>
        <v>0.1915625796584247</v>
      </c>
      <c r="S7" s="60"/>
    </row>
    <row r="8" spans="1:19" s="38" customFormat="1" ht="22.5" customHeight="1">
      <c r="A8" s="48" t="s">
        <v>45</v>
      </c>
      <c r="B8" s="49">
        <v>63622</v>
      </c>
      <c r="C8" s="50">
        <v>13201</v>
      </c>
      <c r="D8" s="50">
        <f t="shared" si="0"/>
        <v>50421</v>
      </c>
      <c r="E8" s="50">
        <v>16590</v>
      </c>
      <c r="F8" s="49">
        <f t="shared" si="1"/>
        <v>3389</v>
      </c>
      <c r="G8" s="49">
        <v>4967</v>
      </c>
      <c r="H8" s="49">
        <v>-9</v>
      </c>
      <c r="I8" s="49">
        <v>110</v>
      </c>
      <c r="J8" s="49"/>
      <c r="K8" s="49"/>
      <c r="L8" s="49"/>
      <c r="M8" s="49"/>
      <c r="N8" s="49">
        <f t="shared" si="2"/>
        <v>5068</v>
      </c>
      <c r="O8" s="49">
        <v>72079</v>
      </c>
      <c r="P8" s="49">
        <v>69746</v>
      </c>
      <c r="Q8" s="49">
        <f t="shared" si="3"/>
        <v>8457</v>
      </c>
      <c r="R8" s="59">
        <f t="shared" si="4"/>
        <v>0.13292571751909718</v>
      </c>
      <c r="S8" s="60"/>
    </row>
    <row r="9" spans="1:19" s="38" customFormat="1" ht="22.5" customHeight="1">
      <c r="A9" s="48" t="s">
        <v>46</v>
      </c>
      <c r="B9" s="49">
        <v>2656</v>
      </c>
      <c r="C9" s="50">
        <v>0</v>
      </c>
      <c r="D9" s="50">
        <f t="shared" si="0"/>
        <v>2656</v>
      </c>
      <c r="E9" s="50"/>
      <c r="F9" s="49">
        <f t="shared" si="1"/>
        <v>0</v>
      </c>
      <c r="G9" s="49">
        <v>25</v>
      </c>
      <c r="H9" s="49"/>
      <c r="I9" s="49"/>
      <c r="J9" s="49"/>
      <c r="K9" s="49">
        <v>1560</v>
      </c>
      <c r="L9" s="49"/>
      <c r="M9" s="49"/>
      <c r="N9" s="49">
        <f t="shared" si="2"/>
        <v>1585</v>
      </c>
      <c r="O9" s="49">
        <v>4241</v>
      </c>
      <c r="P9" s="49">
        <v>4201</v>
      </c>
      <c r="Q9" s="49">
        <f t="shared" si="3"/>
        <v>1585</v>
      </c>
      <c r="R9" s="59">
        <f t="shared" si="4"/>
        <v>0.5967620481927711</v>
      </c>
      <c r="S9" s="60"/>
    </row>
    <row r="10" spans="1:19" s="38" customFormat="1" ht="22.5" customHeight="1">
      <c r="A10" s="48" t="s">
        <v>47</v>
      </c>
      <c r="B10" s="49">
        <v>2159</v>
      </c>
      <c r="C10" s="50">
        <v>489</v>
      </c>
      <c r="D10" s="50">
        <f t="shared" si="0"/>
        <v>1670</v>
      </c>
      <c r="E10" s="50">
        <v>1040</v>
      </c>
      <c r="F10" s="49">
        <f t="shared" si="1"/>
        <v>551</v>
      </c>
      <c r="G10" s="49">
        <v>70</v>
      </c>
      <c r="H10" s="49">
        <v>43</v>
      </c>
      <c r="I10" s="49">
        <v>940</v>
      </c>
      <c r="J10" s="49">
        <v>140</v>
      </c>
      <c r="K10" s="49">
        <v>823</v>
      </c>
      <c r="L10" s="49">
        <v>3</v>
      </c>
      <c r="M10" s="49">
        <v>573</v>
      </c>
      <c r="N10" s="49">
        <f t="shared" si="2"/>
        <v>2592</v>
      </c>
      <c r="O10" s="49">
        <v>5302</v>
      </c>
      <c r="P10" s="49">
        <v>5677</v>
      </c>
      <c r="Q10" s="49">
        <f t="shared" si="3"/>
        <v>3143</v>
      </c>
      <c r="R10" s="59">
        <f t="shared" si="4"/>
        <v>1.4557665585919408</v>
      </c>
      <c r="S10" s="60"/>
    </row>
    <row r="11" spans="1:19" s="38" customFormat="1" ht="22.5" customHeight="1">
      <c r="A11" s="48" t="s">
        <v>48</v>
      </c>
      <c r="B11" s="49">
        <v>45035</v>
      </c>
      <c r="C11" s="50">
        <v>12092</v>
      </c>
      <c r="D11" s="50">
        <f t="shared" si="0"/>
        <v>32943</v>
      </c>
      <c r="E11" s="50">
        <v>34031</v>
      </c>
      <c r="F11" s="49">
        <f t="shared" si="1"/>
        <v>21939</v>
      </c>
      <c r="G11" s="49">
        <v>430</v>
      </c>
      <c r="H11" s="49">
        <v>-3</v>
      </c>
      <c r="I11" s="49">
        <v>5416</v>
      </c>
      <c r="J11" s="49">
        <v>57</v>
      </c>
      <c r="K11" s="49"/>
      <c r="L11" s="49">
        <v>20</v>
      </c>
      <c r="M11" s="49"/>
      <c r="N11" s="49">
        <f t="shared" si="2"/>
        <v>5920</v>
      </c>
      <c r="O11" s="49">
        <v>72894</v>
      </c>
      <c r="P11" s="49">
        <v>66992</v>
      </c>
      <c r="Q11" s="49">
        <f t="shared" si="3"/>
        <v>27859</v>
      </c>
      <c r="R11" s="59">
        <f t="shared" si="4"/>
        <v>0.6186077495281448</v>
      </c>
      <c r="S11" s="60"/>
    </row>
    <row r="12" spans="1:19" s="39" customFormat="1" ht="22.5" customHeight="1">
      <c r="A12" s="48" t="s">
        <v>49</v>
      </c>
      <c r="B12" s="49">
        <v>24068</v>
      </c>
      <c r="C12" s="50">
        <v>6242</v>
      </c>
      <c r="D12" s="50">
        <f t="shared" si="0"/>
        <v>17826</v>
      </c>
      <c r="E12" s="50">
        <v>8235</v>
      </c>
      <c r="F12" s="49">
        <f t="shared" si="1"/>
        <v>1993</v>
      </c>
      <c r="G12" s="49">
        <v>-5100</v>
      </c>
      <c r="H12" s="49">
        <v>-5</v>
      </c>
      <c r="I12" s="49">
        <v>1160</v>
      </c>
      <c r="J12" s="49"/>
      <c r="K12" s="49">
        <v>12</v>
      </c>
      <c r="L12" s="49"/>
      <c r="M12" s="49"/>
      <c r="N12" s="49">
        <f t="shared" si="2"/>
        <v>-3933</v>
      </c>
      <c r="O12" s="49">
        <v>22128</v>
      </c>
      <c r="P12" s="49">
        <v>27981</v>
      </c>
      <c r="Q12" s="49">
        <f t="shared" si="3"/>
        <v>-1940</v>
      </c>
      <c r="R12" s="61">
        <f t="shared" si="4"/>
        <v>-0.08060495263420309</v>
      </c>
      <c r="S12" s="62"/>
    </row>
    <row r="13" spans="1:19" s="38" customFormat="1" ht="22.5" customHeight="1">
      <c r="A13" s="48" t="s">
        <v>50</v>
      </c>
      <c r="B13" s="49">
        <v>4236</v>
      </c>
      <c r="C13" s="50">
        <v>1257</v>
      </c>
      <c r="D13" s="50">
        <f t="shared" si="0"/>
        <v>2979</v>
      </c>
      <c r="E13" s="50">
        <v>4179</v>
      </c>
      <c r="F13" s="49">
        <f t="shared" si="1"/>
        <v>2922</v>
      </c>
      <c r="G13" s="49">
        <v>1</v>
      </c>
      <c r="H13" s="49"/>
      <c r="I13" s="49">
        <v>210</v>
      </c>
      <c r="J13" s="49">
        <v>200</v>
      </c>
      <c r="K13" s="49"/>
      <c r="L13" s="49">
        <v>879</v>
      </c>
      <c r="M13" s="49"/>
      <c r="N13" s="49">
        <f t="shared" si="2"/>
        <v>1290</v>
      </c>
      <c r="O13" s="49">
        <v>8448</v>
      </c>
      <c r="P13" s="49">
        <v>5580</v>
      </c>
      <c r="Q13" s="49">
        <f t="shared" si="3"/>
        <v>4212</v>
      </c>
      <c r="R13" s="59">
        <f t="shared" si="4"/>
        <v>0.9943342776203966</v>
      </c>
      <c r="S13" s="60"/>
    </row>
    <row r="14" spans="1:19" s="39" customFormat="1" ht="22.5" customHeight="1">
      <c r="A14" s="48" t="s">
        <v>51</v>
      </c>
      <c r="B14" s="49">
        <v>6394</v>
      </c>
      <c r="C14" s="50">
        <v>2600</v>
      </c>
      <c r="D14" s="50">
        <f t="shared" si="0"/>
        <v>3794</v>
      </c>
      <c r="E14" s="50">
        <v>2190</v>
      </c>
      <c r="F14" s="49">
        <f t="shared" si="1"/>
        <v>-410</v>
      </c>
      <c r="G14" s="49">
        <v>169</v>
      </c>
      <c r="H14" s="49"/>
      <c r="I14" s="49">
        <v>102</v>
      </c>
      <c r="J14" s="49">
        <v>2695</v>
      </c>
      <c r="K14" s="49"/>
      <c r="L14" s="49">
        <v>585</v>
      </c>
      <c r="M14" s="49">
        <v>48</v>
      </c>
      <c r="N14" s="49">
        <f t="shared" si="2"/>
        <v>3599</v>
      </c>
      <c r="O14" s="49">
        <v>9583</v>
      </c>
      <c r="P14" s="49">
        <v>13477</v>
      </c>
      <c r="Q14" s="49">
        <f t="shared" si="3"/>
        <v>3189</v>
      </c>
      <c r="R14" s="61">
        <f t="shared" si="4"/>
        <v>0.49874882702533624</v>
      </c>
      <c r="S14" s="62"/>
    </row>
    <row r="15" spans="1:19" s="38" customFormat="1" ht="22.5" customHeight="1">
      <c r="A15" s="48" t="s">
        <v>52</v>
      </c>
      <c r="B15" s="49">
        <v>46840</v>
      </c>
      <c r="C15" s="50">
        <v>30303</v>
      </c>
      <c r="D15" s="50">
        <f t="shared" si="0"/>
        <v>16537</v>
      </c>
      <c r="E15" s="50">
        <v>44116</v>
      </c>
      <c r="F15" s="49">
        <f t="shared" si="1"/>
        <v>13813</v>
      </c>
      <c r="G15" s="49">
        <v>429</v>
      </c>
      <c r="H15" s="49">
        <v>-5</v>
      </c>
      <c r="I15" s="49">
        <v>6035</v>
      </c>
      <c r="J15" s="49">
        <v>3103</v>
      </c>
      <c r="K15" s="49">
        <v>1974</v>
      </c>
      <c r="L15" s="49">
        <v>43</v>
      </c>
      <c r="M15" s="49"/>
      <c r="N15" s="49">
        <f t="shared" si="2"/>
        <v>11579</v>
      </c>
      <c r="O15" s="49">
        <v>72232</v>
      </c>
      <c r="P15" s="49">
        <v>84339</v>
      </c>
      <c r="Q15" s="49">
        <f t="shared" si="3"/>
        <v>25392</v>
      </c>
      <c r="R15" s="59">
        <f t="shared" si="4"/>
        <v>0.5421007685738685</v>
      </c>
      <c r="S15" s="60"/>
    </row>
    <row r="16" spans="1:19" s="38" customFormat="1" ht="22.5" customHeight="1">
      <c r="A16" s="48" t="s">
        <v>53</v>
      </c>
      <c r="B16" s="49">
        <v>8529</v>
      </c>
      <c r="C16" s="50">
        <v>3654</v>
      </c>
      <c r="D16" s="50">
        <f t="shared" si="0"/>
        <v>4875</v>
      </c>
      <c r="E16" s="50">
        <v>8910</v>
      </c>
      <c r="F16" s="49">
        <f t="shared" si="1"/>
        <v>5256</v>
      </c>
      <c r="G16" s="49">
        <v>39</v>
      </c>
      <c r="H16" s="49">
        <v>-10</v>
      </c>
      <c r="I16" s="49"/>
      <c r="J16" s="49">
        <v>-1163</v>
      </c>
      <c r="K16" s="49"/>
      <c r="L16" s="49"/>
      <c r="M16" s="49"/>
      <c r="N16" s="49">
        <f t="shared" si="2"/>
        <v>-1134</v>
      </c>
      <c r="O16" s="49">
        <v>12651</v>
      </c>
      <c r="P16" s="49">
        <v>19501</v>
      </c>
      <c r="Q16" s="49">
        <f t="shared" si="3"/>
        <v>4122</v>
      </c>
      <c r="R16" s="59">
        <f t="shared" si="4"/>
        <v>0.48329229686950403</v>
      </c>
      <c r="S16" s="60"/>
    </row>
    <row r="17" spans="1:19" s="38" customFormat="1" ht="22.5" customHeight="1">
      <c r="A17" s="48" t="s">
        <v>54</v>
      </c>
      <c r="B17" s="49">
        <v>1624</v>
      </c>
      <c r="C17" s="50">
        <v>700</v>
      </c>
      <c r="D17" s="50">
        <f t="shared" si="0"/>
        <v>924</v>
      </c>
      <c r="E17" s="50">
        <v>728</v>
      </c>
      <c r="F17" s="49">
        <f t="shared" si="1"/>
        <v>28</v>
      </c>
      <c r="G17" s="49"/>
      <c r="H17" s="49"/>
      <c r="I17" s="49"/>
      <c r="J17" s="49"/>
      <c r="K17" s="49">
        <v>-750</v>
      </c>
      <c r="L17" s="49"/>
      <c r="M17" s="49"/>
      <c r="N17" s="49">
        <f t="shared" si="2"/>
        <v>-750</v>
      </c>
      <c r="O17" s="49">
        <v>902</v>
      </c>
      <c r="P17" s="49">
        <v>1520</v>
      </c>
      <c r="Q17" s="49">
        <f t="shared" si="3"/>
        <v>-722</v>
      </c>
      <c r="R17" s="59">
        <f t="shared" si="4"/>
        <v>-0.4445812807881773</v>
      </c>
      <c r="S17" s="60"/>
    </row>
    <row r="18" spans="1:19" s="38" customFormat="1" ht="22.5" customHeight="1">
      <c r="A18" s="48" t="s">
        <v>55</v>
      </c>
      <c r="B18" s="49">
        <v>206</v>
      </c>
      <c r="C18" s="50">
        <v>0</v>
      </c>
      <c r="D18" s="50">
        <f t="shared" si="0"/>
        <v>206</v>
      </c>
      <c r="E18" s="50">
        <v>225</v>
      </c>
      <c r="F18" s="49">
        <f t="shared" si="1"/>
        <v>225</v>
      </c>
      <c r="G18" s="49">
        <v>13</v>
      </c>
      <c r="H18" s="49"/>
      <c r="I18" s="49"/>
      <c r="J18" s="49"/>
      <c r="K18" s="49">
        <v>-46</v>
      </c>
      <c r="L18" s="49"/>
      <c r="M18" s="49"/>
      <c r="N18" s="49">
        <f t="shared" si="2"/>
        <v>-33</v>
      </c>
      <c r="O18" s="49">
        <v>398</v>
      </c>
      <c r="P18" s="49">
        <v>377</v>
      </c>
      <c r="Q18" s="49">
        <f t="shared" si="3"/>
        <v>192</v>
      </c>
      <c r="R18" s="59">
        <f t="shared" si="4"/>
        <v>0.9320388349514563</v>
      </c>
      <c r="S18" s="60"/>
    </row>
    <row r="19" spans="1:19" s="38" customFormat="1" ht="22.5" customHeight="1">
      <c r="A19" s="48" t="s">
        <v>56</v>
      </c>
      <c r="B19" s="49">
        <v>1560</v>
      </c>
      <c r="C19" s="50">
        <v>0</v>
      </c>
      <c r="D19" s="50">
        <f t="shared" si="0"/>
        <v>1560</v>
      </c>
      <c r="E19" s="50">
        <v>722</v>
      </c>
      <c r="F19" s="49">
        <f t="shared" si="1"/>
        <v>722</v>
      </c>
      <c r="G19" s="49">
        <v>64</v>
      </c>
      <c r="H19" s="49"/>
      <c r="I19" s="49"/>
      <c r="J19" s="49"/>
      <c r="K19" s="49"/>
      <c r="L19" s="49">
        <v>-111</v>
      </c>
      <c r="M19" s="49"/>
      <c r="N19" s="49">
        <f t="shared" si="2"/>
        <v>-47</v>
      </c>
      <c r="O19" s="49">
        <v>2235</v>
      </c>
      <c r="P19" s="49">
        <v>2601</v>
      </c>
      <c r="Q19" s="49">
        <f t="shared" si="3"/>
        <v>675</v>
      </c>
      <c r="R19" s="59">
        <f t="shared" si="4"/>
        <v>0.4326923076923077</v>
      </c>
      <c r="S19" s="60"/>
    </row>
    <row r="20" spans="1:19" s="38" customFormat="1" ht="22.5" customHeight="1">
      <c r="A20" s="48" t="s">
        <v>57</v>
      </c>
      <c r="B20" s="49">
        <v>4968</v>
      </c>
      <c r="C20" s="50">
        <v>694</v>
      </c>
      <c r="D20" s="50">
        <f t="shared" si="0"/>
        <v>4274</v>
      </c>
      <c r="E20" s="50">
        <v>3459</v>
      </c>
      <c r="F20" s="49">
        <f t="shared" si="1"/>
        <v>2765</v>
      </c>
      <c r="G20" s="49">
        <v>11</v>
      </c>
      <c r="H20" s="49"/>
      <c r="I20" s="49">
        <v>3233</v>
      </c>
      <c r="J20" s="49"/>
      <c r="K20" s="49"/>
      <c r="L20" s="49"/>
      <c r="M20" s="49"/>
      <c r="N20" s="49">
        <f t="shared" si="2"/>
        <v>3244</v>
      </c>
      <c r="O20" s="49">
        <v>10977</v>
      </c>
      <c r="P20" s="49">
        <v>9070</v>
      </c>
      <c r="Q20" s="49">
        <f t="shared" si="3"/>
        <v>6009</v>
      </c>
      <c r="R20" s="59">
        <f t="shared" si="4"/>
        <v>1.2095410628019323</v>
      </c>
      <c r="S20" s="60"/>
    </row>
    <row r="21" spans="1:19" s="38" customFormat="1" ht="22.5" customHeight="1">
      <c r="A21" s="48" t="s">
        <v>58</v>
      </c>
      <c r="B21" s="49">
        <v>517</v>
      </c>
      <c r="C21" s="50">
        <v>0</v>
      </c>
      <c r="D21" s="50">
        <f t="shared" si="0"/>
        <v>517</v>
      </c>
      <c r="E21" s="50"/>
      <c r="F21" s="49">
        <f t="shared" si="1"/>
        <v>0</v>
      </c>
      <c r="G21" s="49">
        <v>20</v>
      </c>
      <c r="H21" s="49"/>
      <c r="I21" s="49"/>
      <c r="J21" s="49"/>
      <c r="K21" s="49">
        <v>62</v>
      </c>
      <c r="L21" s="49"/>
      <c r="M21" s="49"/>
      <c r="N21" s="49">
        <f t="shared" si="2"/>
        <v>82</v>
      </c>
      <c r="O21" s="49">
        <v>599</v>
      </c>
      <c r="P21" s="49">
        <v>623</v>
      </c>
      <c r="Q21" s="49">
        <f t="shared" si="3"/>
        <v>82</v>
      </c>
      <c r="R21" s="59">
        <f t="shared" si="4"/>
        <v>0.15860735009671179</v>
      </c>
      <c r="S21" s="60"/>
    </row>
    <row r="22" spans="1:19" s="38" customFormat="1" ht="22.5" customHeight="1">
      <c r="A22" s="48" t="s">
        <v>59</v>
      </c>
      <c r="B22" s="49">
        <v>2221</v>
      </c>
      <c r="C22" s="50">
        <v>770</v>
      </c>
      <c r="D22" s="50">
        <f t="shared" si="0"/>
        <v>1451</v>
      </c>
      <c r="E22" s="50">
        <v>1165</v>
      </c>
      <c r="F22" s="49">
        <f t="shared" si="1"/>
        <v>395</v>
      </c>
      <c r="G22" s="49">
        <v>129</v>
      </c>
      <c r="H22" s="49">
        <v>-4</v>
      </c>
      <c r="I22" s="49"/>
      <c r="J22" s="49"/>
      <c r="K22" s="49">
        <v>-639</v>
      </c>
      <c r="L22" s="49"/>
      <c r="M22" s="49"/>
      <c r="N22" s="49">
        <f t="shared" si="2"/>
        <v>-514</v>
      </c>
      <c r="O22" s="49">
        <v>2102</v>
      </c>
      <c r="P22" s="49">
        <v>3717</v>
      </c>
      <c r="Q22" s="49">
        <f t="shared" si="3"/>
        <v>-119</v>
      </c>
      <c r="R22" s="59">
        <f t="shared" si="4"/>
        <v>-0.053579468707789284</v>
      </c>
      <c r="S22" s="60"/>
    </row>
    <row r="23" spans="1:19" s="38" customFormat="1" ht="22.5" customHeight="1">
      <c r="A23" s="48" t="s">
        <v>60</v>
      </c>
      <c r="B23" s="49">
        <v>1000</v>
      </c>
      <c r="C23" s="51"/>
      <c r="D23" s="50">
        <f t="shared" si="0"/>
        <v>1000</v>
      </c>
      <c r="E23" s="51"/>
      <c r="F23" s="49">
        <f t="shared" si="1"/>
        <v>0</v>
      </c>
      <c r="G23" s="49"/>
      <c r="H23" s="49"/>
      <c r="I23" s="49">
        <v>-1000</v>
      </c>
      <c r="J23" s="49"/>
      <c r="K23" s="49"/>
      <c r="L23" s="49"/>
      <c r="M23" s="49"/>
      <c r="N23" s="49">
        <f t="shared" si="2"/>
        <v>-1000</v>
      </c>
      <c r="O23" s="49"/>
      <c r="P23" s="49"/>
      <c r="Q23" s="49">
        <f t="shared" si="3"/>
        <v>-1000</v>
      </c>
      <c r="R23" s="59">
        <f t="shared" si="4"/>
        <v>-1</v>
      </c>
      <c r="S23" s="60"/>
    </row>
    <row r="24" spans="1:19" s="38" customFormat="1" ht="22.5" customHeight="1">
      <c r="A24" s="48" t="s">
        <v>61</v>
      </c>
      <c r="B24" s="49">
        <v>1500</v>
      </c>
      <c r="C24" s="51">
        <v>1500</v>
      </c>
      <c r="D24" s="50">
        <f t="shared" si="0"/>
        <v>0</v>
      </c>
      <c r="E24" s="51">
        <v>1645</v>
      </c>
      <c r="F24" s="49">
        <f t="shared" si="1"/>
        <v>145</v>
      </c>
      <c r="G24" s="49"/>
      <c r="H24" s="49"/>
      <c r="I24" s="49"/>
      <c r="J24" s="49"/>
      <c r="K24" s="49">
        <v>-1463</v>
      </c>
      <c r="L24" s="49"/>
      <c r="M24" s="49"/>
      <c r="N24" s="49">
        <f t="shared" si="2"/>
        <v>-1463</v>
      </c>
      <c r="O24" s="49">
        <v>182</v>
      </c>
      <c r="P24" s="49"/>
      <c r="Q24" s="49">
        <f t="shared" si="3"/>
        <v>-1318</v>
      </c>
      <c r="R24" s="59">
        <f t="shared" si="4"/>
        <v>-0.8786666666666667</v>
      </c>
      <c r="S24" s="60"/>
    </row>
    <row r="25" spans="1:19" s="38" customFormat="1" ht="22.5" customHeight="1">
      <c r="A25" s="48" t="s">
        <v>62</v>
      </c>
      <c r="B25" s="49">
        <v>1465</v>
      </c>
      <c r="C25" s="51"/>
      <c r="D25" s="50">
        <f t="shared" si="0"/>
        <v>1465</v>
      </c>
      <c r="E25" s="51"/>
      <c r="F25" s="49">
        <f t="shared" si="1"/>
        <v>0</v>
      </c>
      <c r="G25" s="52"/>
      <c r="H25" s="52"/>
      <c r="I25" s="52"/>
      <c r="J25" s="49"/>
      <c r="K25" s="49"/>
      <c r="L25" s="49"/>
      <c r="M25" s="49">
        <v>2920</v>
      </c>
      <c r="N25" s="49">
        <f t="shared" si="2"/>
        <v>2920</v>
      </c>
      <c r="O25" s="49">
        <v>4385</v>
      </c>
      <c r="P25" s="49">
        <v>5022</v>
      </c>
      <c r="Q25" s="49">
        <f t="shared" si="3"/>
        <v>2920</v>
      </c>
      <c r="R25" s="59">
        <f t="shared" si="4"/>
        <v>1.993174061433447</v>
      </c>
      <c r="S25" s="60"/>
    </row>
    <row r="26" spans="1:19" s="37" customFormat="1" ht="22.5" customHeight="1">
      <c r="A26" s="53" t="s">
        <v>63</v>
      </c>
      <c r="B26" s="54">
        <f aca="true" t="shared" si="5" ref="B26:Q26">SUM(B6:B25)</f>
        <v>253508</v>
      </c>
      <c r="C26" s="54">
        <f t="shared" si="5"/>
        <v>75130</v>
      </c>
      <c r="D26" s="50">
        <f t="shared" si="0"/>
        <v>178378</v>
      </c>
      <c r="E26" s="54">
        <f t="shared" si="5"/>
        <v>128994</v>
      </c>
      <c r="F26" s="49">
        <f t="shared" si="1"/>
        <v>53864</v>
      </c>
      <c r="G26" s="54">
        <f t="shared" si="5"/>
        <v>4162</v>
      </c>
      <c r="H26" s="54">
        <f t="shared" si="5"/>
        <v>22</v>
      </c>
      <c r="I26" s="54">
        <f t="shared" si="5"/>
        <v>16221</v>
      </c>
      <c r="J26" s="54">
        <f t="shared" si="5"/>
        <v>5211</v>
      </c>
      <c r="K26" s="54">
        <f t="shared" si="5"/>
        <v>1976</v>
      </c>
      <c r="L26" s="54">
        <f t="shared" si="5"/>
        <v>1883</v>
      </c>
      <c r="M26" s="54">
        <f t="shared" si="5"/>
        <v>3541</v>
      </c>
      <c r="N26" s="54">
        <f t="shared" si="5"/>
        <v>33016</v>
      </c>
      <c r="O26" s="54">
        <f t="shared" si="5"/>
        <v>340388</v>
      </c>
      <c r="P26" s="54">
        <f t="shared" si="5"/>
        <v>361932</v>
      </c>
      <c r="Q26" s="54">
        <f t="shared" si="5"/>
        <v>86880</v>
      </c>
      <c r="R26" s="63">
        <f t="shared" si="4"/>
        <v>0.34271107815137986</v>
      </c>
      <c r="S26" s="64"/>
    </row>
    <row r="27" spans="1:19" s="38" customFormat="1" ht="22.5" customHeight="1">
      <c r="A27" s="48" t="s">
        <v>64</v>
      </c>
      <c r="B27" s="49"/>
      <c r="C27" s="51"/>
      <c r="D27" s="50">
        <f t="shared" si="0"/>
        <v>0</v>
      </c>
      <c r="E27" s="51"/>
      <c r="F27" s="55"/>
      <c r="G27" s="52"/>
      <c r="H27" s="52"/>
      <c r="I27" s="52"/>
      <c r="J27" s="49"/>
      <c r="K27" s="49"/>
      <c r="L27" s="49"/>
      <c r="M27" s="49">
        <v>873</v>
      </c>
      <c r="N27" s="49">
        <v>873</v>
      </c>
      <c r="O27" s="49">
        <v>873</v>
      </c>
      <c r="P27" s="49"/>
      <c r="Q27" s="49">
        <f>O27-B27</f>
        <v>873</v>
      </c>
      <c r="R27" s="59"/>
      <c r="S27" s="60"/>
    </row>
    <row r="28" spans="1:19" s="37" customFormat="1" ht="22.5" customHeight="1">
      <c r="A28" s="53" t="s">
        <v>65</v>
      </c>
      <c r="B28" s="54">
        <f aca="true" t="shared" si="6" ref="B28:O28">B26+B27</f>
        <v>253508</v>
      </c>
      <c r="C28" s="54">
        <f t="shared" si="6"/>
        <v>75130</v>
      </c>
      <c r="D28" s="50">
        <f t="shared" si="0"/>
        <v>178378</v>
      </c>
      <c r="E28" s="54">
        <f t="shared" si="6"/>
        <v>128994</v>
      </c>
      <c r="F28" s="54">
        <f t="shared" si="6"/>
        <v>53864</v>
      </c>
      <c r="G28" s="54">
        <f t="shared" si="6"/>
        <v>4162</v>
      </c>
      <c r="H28" s="54">
        <f t="shared" si="6"/>
        <v>22</v>
      </c>
      <c r="I28" s="54">
        <f t="shared" si="6"/>
        <v>16221</v>
      </c>
      <c r="J28" s="54">
        <f t="shared" si="6"/>
        <v>5211</v>
      </c>
      <c r="K28" s="54">
        <f t="shared" si="6"/>
        <v>1976</v>
      </c>
      <c r="L28" s="54">
        <f t="shared" si="6"/>
        <v>1883</v>
      </c>
      <c r="M28" s="54">
        <f t="shared" si="6"/>
        <v>4414</v>
      </c>
      <c r="N28" s="54">
        <f t="shared" si="6"/>
        <v>33889</v>
      </c>
      <c r="O28" s="54">
        <f t="shared" si="6"/>
        <v>341261</v>
      </c>
      <c r="P28" s="54"/>
      <c r="Q28" s="54">
        <f>Q26+Q27</f>
        <v>87753</v>
      </c>
      <c r="R28" s="63">
        <f>Q28/B28</f>
        <v>0.3461547564573899</v>
      </c>
      <c r="S28" s="64"/>
    </row>
  </sheetData>
  <sheetProtection/>
  <autoFilter ref="P4:P22"/>
  <mergeCells count="13">
    <mergeCell ref="A2:S2"/>
    <mergeCell ref="Q3:S3"/>
    <mergeCell ref="G4:N4"/>
    <mergeCell ref="Q4:R4"/>
    <mergeCell ref="A4:A5"/>
    <mergeCell ref="B4:B5"/>
    <mergeCell ref="C4:C5"/>
    <mergeCell ref="D4:D5"/>
    <mergeCell ref="E4:E5"/>
    <mergeCell ref="F4:F5"/>
    <mergeCell ref="O4:O5"/>
    <mergeCell ref="P4:P5"/>
    <mergeCell ref="S4:S5"/>
  </mergeCells>
  <printOptions horizontalCentered="1" verticalCentered="1"/>
  <pageMargins left="0.5902777777777778" right="0.7083333333333334" top="0.5902777777777778" bottom="0.5118055555555555" header="0.5118055555555555" footer="0.275"/>
  <pageSetup fitToHeight="1" fitToWidth="1" horizontalDpi="600" verticalDpi="600" orientation="landscape" paperSize="9" scale="59"/>
  <headerFooter scaleWithDoc="0" alignWithMargins="0">
    <oddFooter>&amp;C第 10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zoomScaleSheetLayoutView="100" workbookViewId="0" topLeftCell="A1">
      <selection activeCell="A2" sqref="A2:F2"/>
    </sheetView>
  </sheetViews>
  <sheetFormatPr defaultColWidth="9.00390625" defaultRowHeight="14.25"/>
  <cols>
    <col min="1" max="1" width="33.375" style="19" customWidth="1"/>
    <col min="2" max="2" width="10.875" style="20" customWidth="1"/>
    <col min="3" max="3" width="10.875" style="21" customWidth="1"/>
    <col min="4" max="4" width="58.375" style="19" customWidth="1"/>
    <col min="5" max="5" width="11.00390625" style="20" customWidth="1"/>
    <col min="6" max="6" width="11.00390625" style="21" customWidth="1"/>
    <col min="7" max="7" width="10.50390625" style="0" customWidth="1"/>
  </cols>
  <sheetData>
    <row r="1" ht="14.25">
      <c r="A1" s="19" t="s">
        <v>66</v>
      </c>
    </row>
    <row r="2" spans="1:6" ht="25.5">
      <c r="A2" s="22" t="s">
        <v>67</v>
      </c>
      <c r="B2" s="22"/>
      <c r="C2" s="23"/>
      <c r="D2" s="22"/>
      <c r="E2" s="22"/>
      <c r="F2" s="23"/>
    </row>
    <row r="3" spans="1:6" ht="14.25">
      <c r="A3" s="24"/>
      <c r="B3" s="25"/>
      <c r="C3" s="26"/>
      <c r="D3" s="24"/>
      <c r="E3" s="27" t="s">
        <v>68</v>
      </c>
      <c r="F3" s="27"/>
    </row>
    <row r="4" spans="1:6" s="1" customFormat="1" ht="37.5">
      <c r="A4" s="9" t="s">
        <v>3</v>
      </c>
      <c r="B4" s="9" t="s">
        <v>69</v>
      </c>
      <c r="C4" s="28" t="s">
        <v>70</v>
      </c>
      <c r="D4" s="9" t="s">
        <v>3</v>
      </c>
      <c r="E4" s="9" t="s">
        <v>69</v>
      </c>
      <c r="F4" s="28" t="s">
        <v>70</v>
      </c>
    </row>
    <row r="5" spans="1:6" s="1" customFormat="1" ht="21" customHeight="1">
      <c r="A5" s="29" t="s">
        <v>71</v>
      </c>
      <c r="B5" s="12"/>
      <c r="C5" s="30"/>
      <c r="D5" s="31" t="s">
        <v>72</v>
      </c>
      <c r="E5" s="12">
        <f>E6</f>
        <v>2112</v>
      </c>
      <c r="F5" s="30">
        <f>F6</f>
        <v>2925</v>
      </c>
    </row>
    <row r="6" spans="1:6" s="1" customFormat="1" ht="21" customHeight="1">
      <c r="A6" s="29" t="s">
        <v>73</v>
      </c>
      <c r="B6" s="12"/>
      <c r="C6" s="30"/>
      <c r="D6" s="31" t="s">
        <v>74</v>
      </c>
      <c r="E6" s="12">
        <v>2112</v>
      </c>
      <c r="F6" s="30">
        <v>2925</v>
      </c>
    </row>
    <row r="7" spans="1:6" s="1" customFormat="1" ht="21" customHeight="1">
      <c r="A7" s="29" t="s">
        <v>75</v>
      </c>
      <c r="B7" s="12">
        <v>16285</v>
      </c>
      <c r="C7" s="30">
        <v>5054</v>
      </c>
      <c r="D7" s="31" t="s">
        <v>76</v>
      </c>
      <c r="E7" s="12">
        <f>SUM(E8:E11)</f>
        <v>27778</v>
      </c>
      <c r="F7" s="12">
        <f>SUM(F8:F11)</f>
        <v>12482</v>
      </c>
    </row>
    <row r="8" spans="1:6" s="1" customFormat="1" ht="21" customHeight="1">
      <c r="A8" s="29" t="s">
        <v>77</v>
      </c>
      <c r="B8" s="12">
        <v>1000</v>
      </c>
      <c r="C8" s="30">
        <v>336</v>
      </c>
      <c r="D8" s="31" t="s">
        <v>78</v>
      </c>
      <c r="E8" s="12">
        <v>26378</v>
      </c>
      <c r="F8" s="30">
        <f>5000+7482</f>
        <v>12482</v>
      </c>
    </row>
    <row r="9" spans="1:6" s="1" customFormat="1" ht="21" customHeight="1">
      <c r="A9" s="29" t="s">
        <v>79</v>
      </c>
      <c r="B9" s="12">
        <v>400</v>
      </c>
      <c r="C9" s="30">
        <v>410</v>
      </c>
      <c r="D9" s="31" t="s">
        <v>80</v>
      </c>
      <c r="E9" s="12"/>
      <c r="F9" s="30"/>
    </row>
    <row r="10" spans="1:6" s="1" customFormat="1" ht="21" customHeight="1">
      <c r="A10" s="29" t="s">
        <v>81</v>
      </c>
      <c r="B10" s="12">
        <v>3000</v>
      </c>
      <c r="C10" s="30"/>
      <c r="D10" s="31" t="s">
        <v>82</v>
      </c>
      <c r="E10" s="12">
        <v>1000</v>
      </c>
      <c r="F10" s="30"/>
    </row>
    <row r="11" spans="1:6" s="1" customFormat="1" ht="21" customHeight="1">
      <c r="A11" s="29"/>
      <c r="B11" s="12"/>
      <c r="C11" s="30"/>
      <c r="D11" s="31" t="s">
        <v>83</v>
      </c>
      <c r="E11" s="12">
        <v>400</v>
      </c>
      <c r="F11" s="30"/>
    </row>
    <row r="12" spans="1:6" s="1" customFormat="1" ht="21" customHeight="1">
      <c r="A12" s="32"/>
      <c r="B12" s="33"/>
      <c r="C12" s="30"/>
      <c r="D12" s="31" t="s">
        <v>84</v>
      </c>
      <c r="E12" s="12">
        <f>E13</f>
        <v>283</v>
      </c>
      <c r="F12" s="30">
        <f>F13</f>
        <v>0</v>
      </c>
    </row>
    <row r="13" spans="1:6" s="1" customFormat="1" ht="21" customHeight="1">
      <c r="A13" s="29"/>
      <c r="B13" s="12"/>
      <c r="C13" s="30"/>
      <c r="D13" s="31" t="s">
        <v>85</v>
      </c>
      <c r="E13" s="12">
        <v>283</v>
      </c>
      <c r="F13" s="30"/>
    </row>
    <row r="14" spans="1:6" s="1" customFormat="1" ht="21" customHeight="1">
      <c r="A14" s="29"/>
      <c r="B14" s="12"/>
      <c r="C14" s="30"/>
      <c r="D14" s="31" t="s">
        <v>86</v>
      </c>
      <c r="E14" s="12">
        <f>SUM(E15:E17)</f>
        <v>0</v>
      </c>
      <c r="F14" s="30">
        <f>SUM(F15:F17)</f>
        <v>9961</v>
      </c>
    </row>
    <row r="15" spans="1:6" s="1" customFormat="1" ht="21" customHeight="1">
      <c r="A15" s="29"/>
      <c r="B15" s="12"/>
      <c r="C15" s="30"/>
      <c r="D15" s="31" t="s">
        <v>87</v>
      </c>
      <c r="E15" s="12"/>
      <c r="F15" s="30">
        <v>9200</v>
      </c>
    </row>
    <row r="16" spans="1:6" s="1" customFormat="1" ht="21" customHeight="1">
      <c r="A16" s="29"/>
      <c r="B16" s="12"/>
      <c r="C16" s="30"/>
      <c r="D16" s="31" t="s">
        <v>88</v>
      </c>
      <c r="E16" s="12"/>
      <c r="F16" s="30">
        <v>4</v>
      </c>
    </row>
    <row r="17" spans="1:6" s="1" customFormat="1" ht="21" customHeight="1">
      <c r="A17" s="29"/>
      <c r="B17" s="12"/>
      <c r="C17" s="30"/>
      <c r="D17" s="31" t="s">
        <v>89</v>
      </c>
      <c r="E17" s="12"/>
      <c r="F17" s="30">
        <v>757</v>
      </c>
    </row>
    <row r="18" spans="1:6" s="1" customFormat="1" ht="21" customHeight="1">
      <c r="A18" s="29"/>
      <c r="B18" s="12"/>
      <c r="C18" s="30"/>
      <c r="D18" s="31" t="s">
        <v>90</v>
      </c>
      <c r="E18" s="12"/>
      <c r="F18" s="30">
        <v>2679</v>
      </c>
    </row>
    <row r="19" spans="1:6" s="1" customFormat="1" ht="21" customHeight="1">
      <c r="A19" s="29"/>
      <c r="B19" s="12"/>
      <c r="C19" s="30"/>
      <c r="D19" s="31"/>
      <c r="E19" s="12"/>
      <c r="F19" s="30"/>
    </row>
    <row r="20" spans="1:7" s="2" customFormat="1" ht="21" customHeight="1">
      <c r="A20" s="34" t="s">
        <v>91</v>
      </c>
      <c r="B20" s="16">
        <f>SUM(B5:B18)</f>
        <v>20685</v>
      </c>
      <c r="C20" s="16">
        <f>SUM(C5:C18)</f>
        <v>5800</v>
      </c>
      <c r="D20" s="35" t="s">
        <v>92</v>
      </c>
      <c r="E20" s="16">
        <f>E5+E7+E14+E18+E12</f>
        <v>30173</v>
      </c>
      <c r="F20" s="36">
        <f>F5+F7+F14+F18+F12</f>
        <v>28047</v>
      </c>
      <c r="G20" s="1"/>
    </row>
    <row r="21" spans="1:6" s="1" customFormat="1" ht="21" customHeight="1">
      <c r="A21" s="29" t="s">
        <v>93</v>
      </c>
      <c r="B21" s="12">
        <v>2112</v>
      </c>
      <c r="C21" s="30">
        <v>4533</v>
      </c>
      <c r="D21" s="31" t="s">
        <v>94</v>
      </c>
      <c r="E21" s="12"/>
      <c r="F21" s="30"/>
    </row>
    <row r="22" spans="1:6" s="1" customFormat="1" ht="21" customHeight="1">
      <c r="A22" s="29" t="s">
        <v>95</v>
      </c>
      <c r="B22" s="12"/>
      <c r="C22" s="30">
        <v>9200</v>
      </c>
      <c r="D22" s="31" t="s">
        <v>96</v>
      </c>
      <c r="E22" s="12"/>
      <c r="F22" s="30"/>
    </row>
    <row r="23" spans="1:6" s="1" customFormat="1" ht="21" customHeight="1">
      <c r="A23" s="29" t="s">
        <v>97</v>
      </c>
      <c r="B23" s="12">
        <v>7376</v>
      </c>
      <c r="C23" s="12">
        <v>7376</v>
      </c>
      <c r="D23" s="31" t="s">
        <v>98</v>
      </c>
      <c r="E23" s="12"/>
      <c r="F23" s="30">
        <v>3862</v>
      </c>
    </row>
    <row r="24" spans="1:6" s="1" customFormat="1" ht="21" customHeight="1">
      <c r="A24" s="29" t="s">
        <v>99</v>
      </c>
      <c r="B24" s="12"/>
      <c r="C24" s="12">
        <v>5000</v>
      </c>
      <c r="D24" s="31"/>
      <c r="E24" s="12"/>
      <c r="F24" s="30"/>
    </row>
    <row r="25" spans="1:6" s="2" customFormat="1" ht="21" customHeight="1">
      <c r="A25" s="34" t="s">
        <v>100</v>
      </c>
      <c r="B25" s="16">
        <f>SUM(B20:B23)</f>
        <v>30173</v>
      </c>
      <c r="C25" s="36">
        <f>SUM(C20:C24)</f>
        <v>31909</v>
      </c>
      <c r="D25" s="35" t="s">
        <v>65</v>
      </c>
      <c r="E25" s="16">
        <f>SUM(E20:E23)</f>
        <v>30173</v>
      </c>
      <c r="F25" s="16">
        <f>SUM(F20:F23)</f>
        <v>31909</v>
      </c>
    </row>
  </sheetData>
  <sheetProtection/>
  <mergeCells count="1">
    <mergeCell ref="A2:F2"/>
  </mergeCells>
  <printOptions horizontalCentered="1" verticalCentered="1"/>
  <pageMargins left="0.7513888888888889" right="0.7513888888888889" top="0.66875" bottom="1" header="0.5118055555555555" footer="0.5118055555555555"/>
  <pageSetup fitToHeight="1" fitToWidth="1" horizontalDpi="600" verticalDpi="600" orientation="landscape" paperSize="9" scale="86"/>
  <headerFooter scaleWithDoc="0" alignWithMargins="0">
    <oddFooter>&amp;C第 11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zoomScaleSheetLayoutView="100" workbookViewId="0" topLeftCell="A1">
      <selection activeCell="A2" sqref="A2:F2"/>
    </sheetView>
  </sheetViews>
  <sheetFormatPr defaultColWidth="9.00390625" defaultRowHeight="14.25"/>
  <cols>
    <col min="1" max="1" width="42.125" style="3" customWidth="1"/>
    <col min="2" max="2" width="12.25390625" style="4" customWidth="1"/>
    <col min="3" max="3" width="12.25390625" style="3" customWidth="1"/>
    <col min="4" max="4" width="47.875" style="3" customWidth="1"/>
    <col min="5" max="6" width="11.125" style="3" customWidth="1"/>
  </cols>
  <sheetData>
    <row r="1" ht="14.25">
      <c r="A1" s="3" t="s">
        <v>101</v>
      </c>
    </row>
    <row r="2" spans="1:6" ht="54" customHeight="1">
      <c r="A2" s="5" t="s">
        <v>102</v>
      </c>
      <c r="B2" s="6"/>
      <c r="C2" s="5"/>
      <c r="D2" s="5"/>
      <c r="E2" s="5"/>
      <c r="F2" s="5"/>
    </row>
    <row r="3" spans="1:6" ht="19.5" customHeight="1">
      <c r="A3" s="7" t="s">
        <v>103</v>
      </c>
      <c r="B3" s="8"/>
      <c r="C3" s="7"/>
      <c r="D3" s="7"/>
      <c r="E3" s="7"/>
      <c r="F3" s="7"/>
    </row>
    <row r="4" spans="1:6" s="1" customFormat="1" ht="54" customHeight="1">
      <c r="A4" s="9" t="s">
        <v>104</v>
      </c>
      <c r="B4" s="10" t="s">
        <v>69</v>
      </c>
      <c r="C4" s="9" t="s">
        <v>70</v>
      </c>
      <c r="D4" s="9" t="s">
        <v>104</v>
      </c>
      <c r="E4" s="10" t="s">
        <v>69</v>
      </c>
      <c r="F4" s="9" t="s">
        <v>70</v>
      </c>
    </row>
    <row r="5" spans="1:6" s="1" customFormat="1" ht="33.75" customHeight="1">
      <c r="A5" s="11" t="s">
        <v>105</v>
      </c>
      <c r="B5" s="12">
        <v>2000</v>
      </c>
      <c r="C5" s="12"/>
      <c r="D5" s="11" t="s">
        <v>106</v>
      </c>
      <c r="E5" s="12">
        <v>167</v>
      </c>
      <c r="F5" s="12">
        <v>173</v>
      </c>
    </row>
    <row r="6" spans="1:6" s="1" customFormat="1" ht="33.75" customHeight="1">
      <c r="A6" s="11" t="s">
        <v>107</v>
      </c>
      <c r="B6" s="12"/>
      <c r="C6" s="12"/>
      <c r="D6" s="11" t="s">
        <v>108</v>
      </c>
      <c r="E6" s="13"/>
      <c r="F6" s="12"/>
    </row>
    <row r="7" spans="1:6" s="1" customFormat="1" ht="33.75" customHeight="1">
      <c r="A7" s="11" t="s">
        <v>109</v>
      </c>
      <c r="B7" s="12"/>
      <c r="C7" s="12"/>
      <c r="D7" s="11" t="s">
        <v>110</v>
      </c>
      <c r="E7" s="13"/>
      <c r="F7" s="12"/>
    </row>
    <row r="8" spans="1:6" s="1" customFormat="1" ht="33.75" customHeight="1">
      <c r="A8" s="11" t="s">
        <v>111</v>
      </c>
      <c r="B8" s="12"/>
      <c r="C8" s="12"/>
      <c r="D8" s="11" t="s">
        <v>112</v>
      </c>
      <c r="E8" s="12">
        <v>6198</v>
      </c>
      <c r="F8" s="12">
        <v>3262</v>
      </c>
    </row>
    <row r="9" spans="1:6" s="1" customFormat="1" ht="33.75" customHeight="1">
      <c r="A9" s="11" t="s">
        <v>113</v>
      </c>
      <c r="B9" s="12"/>
      <c r="C9" s="12">
        <v>1300</v>
      </c>
      <c r="D9" s="11"/>
      <c r="E9" s="12"/>
      <c r="F9" s="14"/>
    </row>
    <row r="10" spans="1:6" s="2" customFormat="1" ht="33.75" customHeight="1">
      <c r="A10" s="15" t="s">
        <v>91</v>
      </c>
      <c r="B10" s="16">
        <f aca="true" t="shared" si="0" ref="B10:F10">SUM(B5:B9)</f>
        <v>2000</v>
      </c>
      <c r="C10" s="16">
        <f t="shared" si="0"/>
        <v>1300</v>
      </c>
      <c r="D10" s="15" t="s">
        <v>92</v>
      </c>
      <c r="E10" s="16">
        <f>E5+E6+E7+E8</f>
        <v>6365</v>
      </c>
      <c r="F10" s="17">
        <v>3435</v>
      </c>
    </row>
    <row r="11" spans="1:6" s="1" customFormat="1" ht="33.75" customHeight="1">
      <c r="A11" s="18" t="s">
        <v>114</v>
      </c>
      <c r="B11" s="12">
        <v>167</v>
      </c>
      <c r="C11" s="12">
        <v>173</v>
      </c>
      <c r="D11" s="11" t="s">
        <v>115</v>
      </c>
      <c r="E11" s="12"/>
      <c r="F11" s="12">
        <v>2236</v>
      </c>
    </row>
    <row r="12" spans="1:6" s="1" customFormat="1" ht="33.75" customHeight="1">
      <c r="A12" s="18" t="s">
        <v>97</v>
      </c>
      <c r="B12" s="12">
        <v>4198</v>
      </c>
      <c r="C12" s="12">
        <v>4198</v>
      </c>
      <c r="D12" s="11"/>
      <c r="E12" s="12"/>
      <c r="F12" s="12"/>
    </row>
    <row r="13" spans="1:6" s="2" customFormat="1" ht="33.75" customHeight="1">
      <c r="A13" s="15" t="s">
        <v>100</v>
      </c>
      <c r="B13" s="16">
        <f>SUM(B10:B12)</f>
        <v>6365</v>
      </c>
      <c r="C13" s="16">
        <f>SUM(C10:C12)</f>
        <v>5671</v>
      </c>
      <c r="D13" s="15" t="s">
        <v>65</v>
      </c>
      <c r="E13" s="16">
        <f>SUM(E10:E11)</f>
        <v>6365</v>
      </c>
      <c r="F13" s="16">
        <v>5671</v>
      </c>
    </row>
  </sheetData>
  <sheetProtection/>
  <mergeCells count="2">
    <mergeCell ref="A2:F2"/>
    <mergeCell ref="A3:F3"/>
  </mergeCells>
  <printOptions/>
  <pageMargins left="0.7513888888888889" right="0.7513888888888889" top="0.7868055555555555" bottom="0.9048611111111111" header="0.5" footer="0.5"/>
  <pageSetup fitToHeight="1" fitToWidth="1" horizontalDpi="600" verticalDpi="600" orientation="landscape" paperSize="9" scale="89"/>
  <headerFooter>
    <oddFooter>&amp;C第 12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￡杜小妖</cp:lastModifiedBy>
  <dcterms:created xsi:type="dcterms:W3CDTF">2016-12-02T08:54:00Z</dcterms:created>
  <dcterms:modified xsi:type="dcterms:W3CDTF">2023-12-25T03:04:47Z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18E6AEE01BA74ABEB406553F9CB41DD8_13</vt:lpwstr>
  </property>
</Properties>
</file>