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Sheet1!$A$3:$S$44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<sst xmlns="http://schemas.openxmlformats.org/spreadsheetml/2006/main" count="126" uniqueCount="68">
  <si>
    <r>
      <t>2022年度职业技能培训补贴汇总</t>
    </r>
    <r>
      <rPr>
        <sz val="15"/>
        <color theme="1"/>
        <rFont val="仿宋"/>
        <charset val="134"/>
      </rPr>
      <t>表</t>
    </r>
    <r>
      <rPr>
        <sz val="15"/>
        <color theme="1"/>
        <rFont val="宋体"/>
        <charset val="134"/>
      </rPr>
      <t>（第二批）</t>
    </r>
  </si>
  <si>
    <t>培训学校名称</t>
  </si>
  <si>
    <t>班次</t>
  </si>
  <si>
    <t>培训专业名称</t>
  </si>
  <si>
    <t>申报情况</t>
  </si>
  <si>
    <t>初审合格情况</t>
  </si>
  <si>
    <t>补贴标准</t>
  </si>
  <si>
    <t>培训补贴</t>
  </si>
  <si>
    <t>职业培训补贴金额</t>
  </si>
  <si>
    <t>培训天数</t>
  </si>
  <si>
    <t>培训生活费补贴金额</t>
  </si>
  <si>
    <t>共计补贴金额</t>
  </si>
  <si>
    <t>申报人数</t>
  </si>
  <si>
    <t>申报人员中为已脱贫劳动力人数</t>
  </si>
  <si>
    <t>申报人员培训结束后就业人数</t>
  </si>
  <si>
    <t>合格人数</t>
  </si>
  <si>
    <t>合格人员中为已脱贫劳动力人数</t>
  </si>
  <si>
    <t>合格人员培训结束后就业人数</t>
  </si>
  <si>
    <t>合格人员培训结束后未就业人数</t>
  </si>
  <si>
    <t>就业人员占比</t>
  </si>
  <si>
    <t>陕西省职业培训补贴基本标准</t>
  </si>
  <si>
    <t>“阶梯式”培训补贴标准</t>
  </si>
  <si>
    <t>就业人员职业培训补贴金额</t>
  </si>
  <si>
    <t>未就业人员职业培训补贴金额</t>
  </si>
  <si>
    <t>新
健
康
职
业
培
训
学
校</t>
  </si>
  <si>
    <t>十五期1班</t>
  </si>
  <si>
    <t>养老护理员</t>
  </si>
  <si>
    <t>十五期2班</t>
  </si>
  <si>
    <t>家政服务员</t>
  </si>
  <si>
    <t>十六期1班</t>
  </si>
  <si>
    <t>十六期2班</t>
  </si>
  <si>
    <t>修脚师</t>
  </si>
  <si>
    <t>十七期1班</t>
  </si>
  <si>
    <t>育婴员</t>
  </si>
  <si>
    <t>十八期1班</t>
  </si>
  <si>
    <t>十八期2班</t>
  </si>
  <si>
    <t>十八期3班</t>
  </si>
  <si>
    <t>十九期1班</t>
  </si>
  <si>
    <t>十九期2班</t>
  </si>
  <si>
    <t>小计</t>
  </si>
  <si>
    <t>╲</t>
  </si>
  <si>
    <t>诚宇职业培训学校</t>
  </si>
  <si>
    <t>三期1班</t>
  </si>
  <si>
    <t>食用菌生产工</t>
  </si>
  <si>
    <t>四期1班</t>
  </si>
  <si>
    <t>中式烹调师</t>
  </si>
  <si>
    <t>五期1班</t>
  </si>
  <si>
    <t>六期1班</t>
  </si>
  <si>
    <t>华韵职业培训学校</t>
  </si>
  <si>
    <t>电子商务师</t>
  </si>
  <si>
    <t>朱鹮职业培训学校</t>
  </si>
  <si>
    <t>美容师</t>
  </si>
  <si>
    <t>七期1班</t>
  </si>
  <si>
    <t>商务职业培训学校</t>
  </si>
  <si>
    <t>一期1班</t>
  </si>
  <si>
    <t>怡菲职业技能培训学校</t>
  </si>
  <si>
    <t>潮前职业培训学校</t>
  </si>
  <si>
    <t>焊工</t>
  </si>
  <si>
    <t>智通职业培训学校</t>
  </si>
  <si>
    <t>合计</t>
  </si>
  <si>
    <t>备注：1.“阶梯式”培训补贴，依据汉人社函〔2022〕185号文件精神执行。</t>
  </si>
  <si>
    <t xml:space="preserve">      2.建档立卡脱贫劳动力交通生活补贴每人每天50元。</t>
  </si>
  <si>
    <t xml:space="preserve">      3.新健康培训学校15期2班王小英7月21日请假扣交通生活补贴50元。</t>
  </si>
  <si>
    <r>
      <rPr>
        <sz val="11"/>
        <rFont val="宋体"/>
        <charset val="134"/>
      </rPr>
      <t xml:space="preserve">      4.洋县商务职业培训学校，一期1班请假汇总：</t>
    </r>
    <r>
      <rPr>
        <sz val="11"/>
        <color rgb="FF000000"/>
        <rFont val="宋体"/>
        <charset val="134"/>
      </rPr>
      <t>26号张锋 8月23号全天请假、应扣除交通生活费50元。</t>
    </r>
  </si>
  <si>
    <r>
      <rPr>
        <sz val="11"/>
        <rFont val="宋体"/>
        <charset val="134"/>
      </rPr>
      <t xml:space="preserve">      5.洋县怡菲职业培训学校，三期1班请假汇总：</t>
    </r>
    <r>
      <rPr>
        <sz val="11"/>
        <color rgb="FF000000"/>
        <rFont val="宋体"/>
        <charset val="134"/>
      </rPr>
      <t>1号王芬 9.9号下午请假半天，应扣减交通生活费50元。13号李建平  9.9号下午请假半天，应扣减交通生活费50元。25号邓森  8.29号上午请假半天，应扣减交通生活费50元。</t>
    </r>
  </si>
  <si>
    <r>
      <rPr>
        <sz val="11"/>
        <rFont val="宋体"/>
        <charset val="134"/>
      </rPr>
      <t xml:space="preserve">      6.洋县潮前职业培训学校，四期1班请假汇总：</t>
    </r>
    <r>
      <rPr>
        <sz val="11"/>
        <color rgb="FF000000"/>
        <rFont val="宋体"/>
        <charset val="134"/>
      </rPr>
      <t>3号彭建伟 7.11下午请假半天、7.12下午请假半天、7.18请假全天、7.20上午请假半天、应扣除交通生活费200元。；4号翟小明 7.12下午请假半天、应扣除交通生活费50元。</t>
    </r>
  </si>
  <si>
    <t xml:space="preserve">     7.洋县朱鹮职业培训学校，四期1班请假汇总：6号何建东 8.5号上午请假半天，应扣减交通生活费50元；21号韩昆  8.2号上午请假半天，应扣减交通生活费50元；48号王玉婷  8.5号上午请假半天，应扣减交通生活费50元；五期1班请假汇总：6号叶忠荣 8.24号上午请假半天，应扣减交通生活费50元；37号李志龙  8.24号上午请假半天，应扣减交通生活费50元；39号余月琴  8.24号上午请假半天，应扣减交通生活费50元；44号李建波  8.24号上午请假半天，应扣减交通生活费50元；七期1班请假汇总：17号王侠 11.15号上午请假半天、应扣交通生活补贴50元；18号黄利明 11.9号上午请假半天、应扣交通生活补贴50元。</t>
  </si>
  <si>
    <t xml:space="preserve">      8.洋县诚宇职业培训学校，三期1班请假汇总：2号杨文辉8.10号请假全天  应扣除交通生活费50元；3号李俊8.6号请假全天、8.7号请假全天、8.13号请假全天、8.14号请假全天、8.18号请假全天、8.22号请假全天  应扣除交通生活费300元；5号杨定轩8.6号请假全天、8.7号请假全天、8.13号请假全天、8.14号请假全天、8.18号请假全天、8.22号请假全天  应扣除交通生活费300元；6号吴玲侠8.12号下午请假半天。  应扣除交通生活费50元；9号王真珍8.6号下午请假半天、8.15号请假全天  应扣除交通生活费100元；12号李生有8.9号请假全天、  应扣除交通生活费50元；16号翟志敏8.10号请假全天、8.11号请假全天、8.12号请假全天、8.21号请假全天、8.22号请假全天、8.23号请假全天  应扣除交通生活费300元；18号杜灵娥8.9号请假全天、  应扣除交通生活费50元；19号解莉8.10号请假全天、8.11号请假全天、8.15号下午请假半天、8.16号请假全天、8.18号请假全天、8.25号请假全天  应扣除交通生活费300元；24号闫新兰8.14号请假全天  应扣除交通生活费50元；25号高念平8.18号请假全天  应扣除交通生活费50元；27号任步奎8.5号请假全天、8.12号请假全天、8.16号请假全天、8.19号请假全天、8.22号请假全天  应扣除交通生活费250元；28号叶苏侠8.11号请假全天、8.12号请假全天、8.19号请假全天、8.20号请假全天  应扣除交通生活费200元；30号梁小兰8.13上午请假半天、8.22上午请假半天、  应扣除交通生活费100元；34号李军8.5号请假全天、8.9号请假全天、8.18号请假全天  应扣除交通生活费150元；35号王玉侠8.4号请假全天、8.10号请假全天、8.15号请假全天、8.20号请假全天、8.21号请假全天、8.23号请假全天  应扣除交通生活费300元；27号周强顺8.6号请假全天、8.10号请假全天、8.11号请假全天、8.14号下午请假半天、8.15号请假全天、8.19号请假全天  应扣除交通生活费300元；38号肖建丽8.21号请假全天  应扣除交通生活费50元；40号郝文正8.4号请假全天、8.11号请假全天、8.12号请假全天、8.18号请假全天、8.21号请假全天、8.23号请假全天  应扣除交通生活费300元；41号郝伟伟8.10号请假全天、8.13号请假全天、8.20号请假全天、8.21号请假全天、8.23号请假全天  应扣除交通生活费250元；46号赵文兰8.14下午请假半天、8.17号请假全天  应扣除交通生活费100元；48号曹小武8.12上午请假半天、8.17号请假全天、  应扣除交通生活费100元；50号翟改连8.5号请假全天、8.6号请假全天、8.9号请假全天、8.12号请假全天、8.19号请假全天、8.22号请假全天  应扣除交通生活费300元；四期1班请假汇总：3号刘建慧 8.13号请假全天、8.14号请假全天、应扣除交通生活补贴100元；4号刘菊兰 8.21请假全天、应扣除交通生活补贴50元；5号蔡文侠 8.19请假全天、8.20请假全天、应扣除交通生活补贴100元；8号王端风 8.13号请假全天、8.14号请假全天、应扣除交通生活补贴100元；10号白赵宏 8.9号请假全天、  8.18请假全天、应扣除交通生活补贴100元；13号李雪芹 8.21请假全天、应扣除交通生活补贴50元；14号肖淑侠 8.14号请假全天、应扣除交通生活补贴50元；15号胡安菊 8.6上午请假半天、8.17下午请假半天、应扣除交通生活补贴100元；19号马灵侠 8.12号请假全天、8.16请假全天、8.22请假全天、应扣除交通生活补贴150元；21号王宝琴 8.9号请假全天、  8.15请假全天、应扣除交通生活补贴100元；22号翟文娥 8.18请假全天、8.19请假全天、应扣除交通生活补贴100元；25号雍宝侠 8.19请假全天、应扣除交通生活补贴50元；32号杨凤娥 8.15请假全天、8.21请假全天、应扣除交通生活补贴100元；33号岳新印 8.20请假全天、应扣除交通生活补贴50元；43号陈海存 8.9号请假全天、8.12请假全天、8.17下午请假半天、8.18上午请假半天、应扣除交通生活补贴200元；44号段胜民 8.6下午请假半天、应扣除交通生活补贴50元；46号刘珍女 8.19请假全天、应扣除交通生活补贴50元； 48号陈亚芬 8.9号请假全天、  8.19请假全天、8.20请假全天、应扣除交通生活补贴150元；49号李菊红 8.15请假全天、8.18请假全天、应扣除交通生活补贴100元。五期1班请假汇总：1号翟盈 11.8号请假全天、11.23号请假全天、应扣除交通生活补贴100元；2号王莹 11.8号请假全天、11.13号上午请假半天、11.17号上午请假半天、应扣除交通生活补贴150元；3号李红丽 11.23号请假全天、应扣除交通生活补贴50元；6号王清文 11.11号请假全天、11.13上午请假半天、11.16号请假全天、11.23号请假全天、11.24号上午请假半天、应扣除交通生活补贴250元。7号闫红茹 11.8号请假全天、11.16号请假全天、应扣除交通生活补贴100元；10号韩小东 11.12号请假全天、11.16号请假全天、11.21号请假全天、11.26号下午请假半天、应扣除交通生活补贴200元；13号商水绪 11.6号下午请假半天、11.7号上午请假半天、11.13号请假全天、11.17号请假全天、11.27号请假全天、应扣除交通生活补贴250元；15号何秀连 11.13号请假全天、应扣除交通生活补贴50元；22号张洪明 11.21号请假全天、应扣除交通生活补贴50元；23号何玉柱 11.10号请假全天、11.23号请假全天、11.27号下午请假半天、应扣除交通生活补贴150元；26号蔡文岐 11.10号请假全天、11.12号下午请假半天、11.21号请假全天、11.25号请假全天、应扣除交通生活补贴200元；29号洪明春 11.20号请假全天、应扣除交通生活补贴50元；34号黄正英 11.13号下午请假半天、11.27号下午请假半天、应扣除交通生活补贴100元；35号郭明山 11.12号请假全天、11.13号请假全天、11.20号请假全天、应扣除交通生活补贴150元。37号张宝忠 11.22号上午请假半天、应扣除交通生活补贴50元；44号樊光辉 11.6号请假全天、11.13上午请假半天、11.17号上午请假半天、11.19下午请假半天、11.23号请假全天、应扣除交通生活补贴250元；45号雍志杰 11.6号上午请假半天、11.17号下午请假半天、应扣除交通生活补贴100元；47号田新如 11.9号请假全天、11.11号请假全天、11.15号下午请假半天、11.16号请假全天、11.20号请假全天、应扣除交通生活补贴250元；48号梁成武 11.16号请假全天、应扣除交通生活补贴50元；六期1班请假汇总：7号马秀平 11.12号请假全天、11.16号请假全天、11.18号请假全天、应扣除交通生活费150元；13号罗建军 11.9号请假全天、应扣除交通生活费50元；17号杨润灵 11.5号请假全天、11.6号请假全天、应扣除交通生活费100元。22号张林鹤 11.9号请假全天、11.18号请假全天、11.21号请假全天、11.22号请假全天、应扣除交通生活费200元。24号李天柱 11.6号请假全天、11.11号请假全天、应扣除交通生活费100元。27号杨小全 11.6号请假全天、11.13号请假全天、应扣除交通生活费100元。29号王小雷 11.11号请假全天、11.16号请假全天、应扣除交通生活费100元。30号田丑娃 11.19号请假全天、应扣除交通生活费50元。32号徐彩灵 11.5号请假全天、应扣除交通生活费50元。46号徐莹莹 11.12号请假全天、11.16号请假全天、应扣除交通生活费100元。47号董秀如 11.19号请假全天、11.20号请假全天、11.21号请假全天、11.22号请假全天、应扣除交通生活费200元。48号柯贤娃 11.8号请假全天、应扣除交通生活费50元。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</si>
</sst>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5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5"/>
      <color theme="1"/>
      <name val="仿宋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left" vertical="center" wrapText="1"/>
    </xf>
    <xf numFmtId="9" fontId="0" fillId="0" borderId="0" xfId="0" applyNumberFormat="1" applyFont="1" applyFill="1" applyAlignment="1">
      <alignment horizontal="left" vertical="center"/>
    </xf>
    <xf numFmtId="9" fontId="2" fillId="0" borderId="0" xfId="0" applyNumberFormat="1" applyFont="1" applyFill="1" applyAlignment="1">
      <alignment horizontal="left" vertical="center" wrapText="1"/>
    </xf>
    <xf numFmtId="9" fontId="4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tabSelected="1" view="pageBreakPreview" zoomScaleNormal="100" workbookViewId="0">
      <pane ySplit="3" topLeftCell="A4" activePane="bottomLeft" state="frozen"/>
      <selection/>
      <selection pane="bottomLeft" activeCell="A1" sqref="A1:S1"/>
    </sheetView>
  </sheetViews>
  <sheetFormatPr defaultColWidth="9" defaultRowHeight="13.5"/>
  <cols>
    <col min="1" max="1" width="7.625" customWidth="1"/>
    <col min="3" max="3" width="9.75" customWidth="1"/>
    <col min="4" max="10" width="5.5" customWidth="1"/>
    <col min="11" max="11" width="5" style="10" customWidth="1"/>
    <col min="12" max="13" width="7" customWidth="1"/>
    <col min="14" max="14" width="9.625" customWidth="1"/>
    <col min="15" max="16" width="8.75" customWidth="1"/>
    <col min="17" max="17" width="4.375" customWidth="1"/>
    <col min="18" max="18" width="7.625" customWidth="1"/>
    <col min="19" max="19" width="9.375" customWidth="1"/>
  </cols>
  <sheetData>
    <row r="1" ht="36" customHeight="1" spans="1:19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="5" customFormat="1" ht="25" customHeight="1" spans="1:19">
      <c r="A2" s="12" t="s">
        <v>1</v>
      </c>
      <c r="B2" s="13" t="s">
        <v>2</v>
      </c>
      <c r="C2" s="12" t="s">
        <v>3</v>
      </c>
      <c r="D2" s="12" t="s">
        <v>4</v>
      </c>
      <c r="E2" s="12"/>
      <c r="F2" s="12"/>
      <c r="G2" s="12" t="s">
        <v>5</v>
      </c>
      <c r="H2" s="12"/>
      <c r="I2" s="12"/>
      <c r="J2" s="12"/>
      <c r="K2" s="24"/>
      <c r="L2" s="25" t="s">
        <v>6</v>
      </c>
      <c r="M2" s="25"/>
      <c r="N2" s="25" t="s">
        <v>7</v>
      </c>
      <c r="O2" s="25"/>
      <c r="P2" s="12" t="s">
        <v>8</v>
      </c>
      <c r="Q2" s="12" t="s">
        <v>9</v>
      </c>
      <c r="R2" s="12" t="s">
        <v>10</v>
      </c>
      <c r="S2" s="12" t="s">
        <v>11</v>
      </c>
    </row>
    <row r="3" s="5" customFormat="1" ht="86" customHeight="1" spans="1:19">
      <c r="A3" s="12"/>
      <c r="B3" s="14"/>
      <c r="C3" s="12"/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12" t="s">
        <v>17</v>
      </c>
      <c r="J3" s="12" t="s">
        <v>18</v>
      </c>
      <c r="K3" s="24" t="s">
        <v>19</v>
      </c>
      <c r="L3" s="12" t="s">
        <v>20</v>
      </c>
      <c r="M3" s="12" t="s">
        <v>21</v>
      </c>
      <c r="N3" s="12" t="s">
        <v>22</v>
      </c>
      <c r="O3" s="12" t="s">
        <v>23</v>
      </c>
      <c r="P3" s="12"/>
      <c r="Q3" s="12"/>
      <c r="R3" s="12"/>
      <c r="S3" s="12"/>
    </row>
    <row r="4" s="5" customFormat="1" ht="26" customHeight="1" spans="1:19">
      <c r="A4" s="15" t="s">
        <v>24</v>
      </c>
      <c r="B4" s="16" t="s">
        <v>25</v>
      </c>
      <c r="C4" s="16" t="s">
        <v>26</v>
      </c>
      <c r="D4" s="16">
        <v>46</v>
      </c>
      <c r="E4" s="16">
        <v>3</v>
      </c>
      <c r="F4" s="16">
        <v>26</v>
      </c>
      <c r="G4" s="16">
        <v>46</v>
      </c>
      <c r="H4" s="16">
        <v>3</v>
      </c>
      <c r="I4" s="16">
        <v>22</v>
      </c>
      <c r="J4" s="16">
        <f>G4-I4</f>
        <v>24</v>
      </c>
      <c r="K4" s="26">
        <f>I4/G4</f>
        <v>0.478260869565217</v>
      </c>
      <c r="L4" s="27">
        <v>1800</v>
      </c>
      <c r="M4" s="27">
        <v>2250</v>
      </c>
      <c r="N4" s="27">
        <f>I4*M4</f>
        <v>49500</v>
      </c>
      <c r="O4" s="27">
        <f>J4*L4</f>
        <v>43200</v>
      </c>
      <c r="P4" s="27">
        <f>N4+O4</f>
        <v>92700</v>
      </c>
      <c r="Q4" s="27">
        <v>9</v>
      </c>
      <c r="R4" s="27">
        <v>1350</v>
      </c>
      <c r="S4" s="27">
        <f>P4+R4</f>
        <v>94050</v>
      </c>
    </row>
    <row r="5" s="5" customFormat="1" ht="26" customHeight="1" spans="1:19">
      <c r="A5" s="15"/>
      <c r="B5" s="16" t="s">
        <v>27</v>
      </c>
      <c r="C5" s="16" t="s">
        <v>28</v>
      </c>
      <c r="D5" s="16">
        <v>30</v>
      </c>
      <c r="E5" s="16">
        <v>11</v>
      </c>
      <c r="F5" s="16">
        <v>15</v>
      </c>
      <c r="G5" s="16">
        <v>30</v>
      </c>
      <c r="H5" s="16">
        <v>11</v>
      </c>
      <c r="I5" s="16">
        <v>11</v>
      </c>
      <c r="J5" s="16">
        <f t="shared" ref="J5:J13" si="0">G5-I5</f>
        <v>19</v>
      </c>
      <c r="K5" s="26">
        <f t="shared" ref="K5:K13" si="1">I5/G5</f>
        <v>0.366666666666667</v>
      </c>
      <c r="L5" s="27">
        <v>1600</v>
      </c>
      <c r="M5" s="27">
        <v>1600</v>
      </c>
      <c r="N5" s="27">
        <f t="shared" ref="N5:N13" si="2">I5*M5</f>
        <v>17600</v>
      </c>
      <c r="O5" s="27">
        <f t="shared" ref="O5:O35" si="3">J5*L5</f>
        <v>30400</v>
      </c>
      <c r="P5" s="27">
        <f t="shared" ref="P5:P37" si="4">N5+O5</f>
        <v>48000</v>
      </c>
      <c r="Q5" s="27">
        <v>16</v>
      </c>
      <c r="R5" s="27">
        <v>8700</v>
      </c>
      <c r="S5" s="27">
        <f t="shared" ref="S5:S37" si="5">P5+R5</f>
        <v>56700</v>
      </c>
    </row>
    <row r="6" s="5" customFormat="1" ht="26" customHeight="1" spans="1:19">
      <c r="A6" s="15"/>
      <c r="B6" s="16" t="s">
        <v>29</v>
      </c>
      <c r="C6" s="16" t="s">
        <v>26</v>
      </c>
      <c r="D6" s="16">
        <v>41</v>
      </c>
      <c r="E6" s="16">
        <v>8</v>
      </c>
      <c r="F6" s="16">
        <v>27</v>
      </c>
      <c r="G6" s="16">
        <v>41</v>
      </c>
      <c r="H6" s="16">
        <v>8</v>
      </c>
      <c r="I6" s="16">
        <v>23</v>
      </c>
      <c r="J6" s="16">
        <f t="shared" si="0"/>
        <v>18</v>
      </c>
      <c r="K6" s="26">
        <f t="shared" si="1"/>
        <v>0.560975609756098</v>
      </c>
      <c r="L6" s="27">
        <v>1800</v>
      </c>
      <c r="M6" s="27">
        <v>2250</v>
      </c>
      <c r="N6" s="27">
        <f t="shared" si="2"/>
        <v>51750</v>
      </c>
      <c r="O6" s="27">
        <f t="shared" si="3"/>
        <v>32400</v>
      </c>
      <c r="P6" s="27">
        <f t="shared" si="4"/>
        <v>84150</v>
      </c>
      <c r="Q6" s="27">
        <v>9</v>
      </c>
      <c r="R6" s="27">
        <v>3600</v>
      </c>
      <c r="S6" s="27">
        <f t="shared" si="5"/>
        <v>87750</v>
      </c>
    </row>
    <row r="7" s="5" customFormat="1" ht="26" customHeight="1" spans="1:19">
      <c r="A7" s="15"/>
      <c r="B7" s="16" t="s">
        <v>30</v>
      </c>
      <c r="C7" s="16" t="s">
        <v>31</v>
      </c>
      <c r="D7" s="16">
        <v>30</v>
      </c>
      <c r="E7" s="16">
        <v>9</v>
      </c>
      <c r="F7" s="16">
        <v>11</v>
      </c>
      <c r="G7" s="16">
        <v>29</v>
      </c>
      <c r="H7" s="16">
        <v>8</v>
      </c>
      <c r="I7" s="16">
        <v>9</v>
      </c>
      <c r="J7" s="16">
        <f t="shared" si="0"/>
        <v>20</v>
      </c>
      <c r="K7" s="26">
        <f t="shared" si="1"/>
        <v>0.310344827586207</v>
      </c>
      <c r="L7" s="27">
        <v>1800</v>
      </c>
      <c r="M7" s="27">
        <v>1800</v>
      </c>
      <c r="N7" s="27">
        <f t="shared" si="2"/>
        <v>16200</v>
      </c>
      <c r="O7" s="27">
        <f t="shared" si="3"/>
        <v>36000</v>
      </c>
      <c r="P7" s="27">
        <f t="shared" si="4"/>
        <v>52200</v>
      </c>
      <c r="Q7" s="27">
        <v>16</v>
      </c>
      <c r="R7" s="27">
        <v>6400</v>
      </c>
      <c r="S7" s="27">
        <f t="shared" si="5"/>
        <v>58600</v>
      </c>
    </row>
    <row r="8" s="5" customFormat="1" ht="26" customHeight="1" spans="1:19">
      <c r="A8" s="15"/>
      <c r="B8" s="16" t="s">
        <v>32</v>
      </c>
      <c r="C8" s="16" t="s">
        <v>33</v>
      </c>
      <c r="D8" s="16">
        <v>19</v>
      </c>
      <c r="E8" s="16">
        <v>4</v>
      </c>
      <c r="F8" s="16">
        <v>14</v>
      </c>
      <c r="G8" s="16">
        <v>19</v>
      </c>
      <c r="H8" s="16">
        <v>4</v>
      </c>
      <c r="I8" s="16">
        <v>11</v>
      </c>
      <c r="J8" s="16">
        <f t="shared" si="0"/>
        <v>8</v>
      </c>
      <c r="K8" s="26">
        <f t="shared" si="1"/>
        <v>0.578947368421053</v>
      </c>
      <c r="L8" s="27">
        <v>1440</v>
      </c>
      <c r="M8" s="27">
        <v>1728</v>
      </c>
      <c r="N8" s="27">
        <f t="shared" si="2"/>
        <v>19008</v>
      </c>
      <c r="O8" s="27">
        <f t="shared" si="3"/>
        <v>11520</v>
      </c>
      <c r="P8" s="27">
        <f t="shared" si="4"/>
        <v>30528</v>
      </c>
      <c r="Q8" s="27">
        <v>8</v>
      </c>
      <c r="R8" s="27">
        <v>1600</v>
      </c>
      <c r="S8" s="27">
        <f t="shared" si="5"/>
        <v>32128</v>
      </c>
    </row>
    <row r="9" s="5" customFormat="1" ht="26" customHeight="1" spans="1:19">
      <c r="A9" s="15"/>
      <c r="B9" s="16" t="s">
        <v>34</v>
      </c>
      <c r="C9" s="16" t="s">
        <v>26</v>
      </c>
      <c r="D9" s="16">
        <v>49</v>
      </c>
      <c r="E9" s="16">
        <v>11</v>
      </c>
      <c r="F9" s="16">
        <v>34</v>
      </c>
      <c r="G9" s="16">
        <v>49</v>
      </c>
      <c r="H9" s="16">
        <v>11</v>
      </c>
      <c r="I9" s="16">
        <v>28</v>
      </c>
      <c r="J9" s="16">
        <f t="shared" si="0"/>
        <v>21</v>
      </c>
      <c r="K9" s="26">
        <f t="shared" si="1"/>
        <v>0.571428571428571</v>
      </c>
      <c r="L9" s="27">
        <v>1800</v>
      </c>
      <c r="M9" s="27">
        <v>2250</v>
      </c>
      <c r="N9" s="27">
        <f t="shared" si="2"/>
        <v>63000</v>
      </c>
      <c r="O9" s="27">
        <f t="shared" si="3"/>
        <v>37800</v>
      </c>
      <c r="P9" s="27">
        <f t="shared" si="4"/>
        <v>100800</v>
      </c>
      <c r="Q9" s="27">
        <v>9</v>
      </c>
      <c r="R9" s="27">
        <v>4950</v>
      </c>
      <c r="S9" s="27">
        <f t="shared" si="5"/>
        <v>105750</v>
      </c>
    </row>
    <row r="10" s="5" customFormat="1" ht="26" customHeight="1" spans="1:19">
      <c r="A10" s="15"/>
      <c r="B10" s="16" t="s">
        <v>35</v>
      </c>
      <c r="C10" s="16" t="s">
        <v>28</v>
      </c>
      <c r="D10" s="16">
        <v>27</v>
      </c>
      <c r="E10" s="16">
        <v>14</v>
      </c>
      <c r="F10" s="16">
        <v>18</v>
      </c>
      <c r="G10" s="16">
        <v>27</v>
      </c>
      <c r="H10" s="16">
        <v>14</v>
      </c>
      <c r="I10" s="16">
        <v>15</v>
      </c>
      <c r="J10" s="16">
        <f t="shared" si="0"/>
        <v>12</v>
      </c>
      <c r="K10" s="26">
        <f t="shared" si="1"/>
        <v>0.555555555555556</v>
      </c>
      <c r="L10" s="27">
        <v>1600</v>
      </c>
      <c r="M10" s="27">
        <v>1920</v>
      </c>
      <c r="N10" s="27">
        <f t="shared" si="2"/>
        <v>28800</v>
      </c>
      <c r="O10" s="27">
        <f t="shared" si="3"/>
        <v>19200</v>
      </c>
      <c r="P10" s="27">
        <f t="shared" si="4"/>
        <v>48000</v>
      </c>
      <c r="Q10" s="27">
        <v>16</v>
      </c>
      <c r="R10" s="27">
        <v>11200</v>
      </c>
      <c r="S10" s="27">
        <f t="shared" si="5"/>
        <v>59200</v>
      </c>
    </row>
    <row r="11" s="5" customFormat="1" ht="26" customHeight="1" spans="1:19">
      <c r="A11" s="15"/>
      <c r="B11" s="16" t="s">
        <v>36</v>
      </c>
      <c r="C11" s="16" t="s">
        <v>31</v>
      </c>
      <c r="D11" s="16">
        <v>26</v>
      </c>
      <c r="E11" s="16">
        <v>10</v>
      </c>
      <c r="F11" s="16">
        <v>12</v>
      </c>
      <c r="G11" s="16">
        <v>24</v>
      </c>
      <c r="H11" s="16">
        <v>8</v>
      </c>
      <c r="I11" s="16">
        <v>12</v>
      </c>
      <c r="J11" s="16">
        <f t="shared" si="0"/>
        <v>12</v>
      </c>
      <c r="K11" s="26">
        <f t="shared" si="1"/>
        <v>0.5</v>
      </c>
      <c r="L11" s="27">
        <v>1950</v>
      </c>
      <c r="M11" s="27">
        <v>2340</v>
      </c>
      <c r="N11" s="27">
        <f t="shared" si="2"/>
        <v>28080</v>
      </c>
      <c r="O11" s="27">
        <f t="shared" si="3"/>
        <v>23400</v>
      </c>
      <c r="P11" s="27">
        <f t="shared" si="4"/>
        <v>51480</v>
      </c>
      <c r="Q11" s="27">
        <v>16</v>
      </c>
      <c r="R11" s="27">
        <v>6400</v>
      </c>
      <c r="S11" s="27">
        <f t="shared" si="5"/>
        <v>57880</v>
      </c>
    </row>
    <row r="12" s="5" customFormat="1" ht="26" customHeight="1" spans="1:19">
      <c r="A12" s="15"/>
      <c r="B12" s="16" t="s">
        <v>37</v>
      </c>
      <c r="C12" s="16" t="s">
        <v>26</v>
      </c>
      <c r="D12" s="16">
        <v>49</v>
      </c>
      <c r="E12" s="16">
        <v>10</v>
      </c>
      <c r="F12" s="16">
        <v>32</v>
      </c>
      <c r="G12" s="16">
        <v>47</v>
      </c>
      <c r="H12" s="16">
        <v>10</v>
      </c>
      <c r="I12" s="16">
        <v>29</v>
      </c>
      <c r="J12" s="16">
        <f t="shared" si="0"/>
        <v>18</v>
      </c>
      <c r="K12" s="26">
        <f t="shared" si="1"/>
        <v>0.617021276595745</v>
      </c>
      <c r="L12" s="27">
        <v>1800</v>
      </c>
      <c r="M12" s="27">
        <v>2700</v>
      </c>
      <c r="N12" s="27">
        <f t="shared" si="2"/>
        <v>78300</v>
      </c>
      <c r="O12" s="27">
        <f t="shared" si="3"/>
        <v>32400</v>
      </c>
      <c r="P12" s="27">
        <f t="shared" si="4"/>
        <v>110700</v>
      </c>
      <c r="Q12" s="27">
        <v>9</v>
      </c>
      <c r="R12" s="27">
        <v>4500</v>
      </c>
      <c r="S12" s="27">
        <f t="shared" si="5"/>
        <v>115200</v>
      </c>
    </row>
    <row r="13" s="5" customFormat="1" ht="26" customHeight="1" spans="1:19">
      <c r="A13" s="15"/>
      <c r="B13" s="16" t="s">
        <v>38</v>
      </c>
      <c r="C13" s="16" t="s">
        <v>33</v>
      </c>
      <c r="D13" s="16">
        <v>40</v>
      </c>
      <c r="E13" s="16">
        <v>9</v>
      </c>
      <c r="F13" s="16">
        <v>22</v>
      </c>
      <c r="G13" s="16">
        <v>40</v>
      </c>
      <c r="H13" s="16">
        <v>9</v>
      </c>
      <c r="I13" s="16">
        <v>18</v>
      </c>
      <c r="J13" s="16">
        <f t="shared" si="0"/>
        <v>22</v>
      </c>
      <c r="K13" s="26">
        <f t="shared" si="1"/>
        <v>0.45</v>
      </c>
      <c r="L13" s="27">
        <v>1440</v>
      </c>
      <c r="M13" s="27">
        <v>1728</v>
      </c>
      <c r="N13" s="27">
        <f t="shared" si="2"/>
        <v>31104</v>
      </c>
      <c r="O13" s="27">
        <f t="shared" si="3"/>
        <v>31680</v>
      </c>
      <c r="P13" s="27">
        <f t="shared" si="4"/>
        <v>62784</v>
      </c>
      <c r="Q13" s="27">
        <v>8</v>
      </c>
      <c r="R13" s="27">
        <v>3600</v>
      </c>
      <c r="S13" s="27">
        <f t="shared" si="5"/>
        <v>66384</v>
      </c>
    </row>
    <row r="14" s="5" customFormat="1" ht="38" customHeight="1" spans="1:19">
      <c r="A14" s="16" t="s">
        <v>39</v>
      </c>
      <c r="B14" s="16"/>
      <c r="C14" s="16"/>
      <c r="D14" s="16">
        <f t="shared" ref="D14:J14" si="6">SUM(D4:D13)</f>
        <v>357</v>
      </c>
      <c r="E14" s="16">
        <f t="shared" si="6"/>
        <v>89</v>
      </c>
      <c r="F14" s="16">
        <f t="shared" si="6"/>
        <v>211</v>
      </c>
      <c r="G14" s="16">
        <f t="shared" si="6"/>
        <v>352</v>
      </c>
      <c r="H14" s="16">
        <f t="shared" si="6"/>
        <v>86</v>
      </c>
      <c r="I14" s="16">
        <f t="shared" si="6"/>
        <v>178</v>
      </c>
      <c r="J14" s="16">
        <f t="shared" ref="J14:J37" si="7">G14-I14</f>
        <v>174</v>
      </c>
      <c r="K14" s="26">
        <f t="shared" ref="K14:K37" si="8">I14/G14</f>
        <v>0.505681818181818</v>
      </c>
      <c r="L14" s="28" t="s">
        <v>40</v>
      </c>
      <c r="M14" s="28" t="s">
        <v>40</v>
      </c>
      <c r="N14" s="27">
        <f>SUM(N4:N13)</f>
        <v>383342</v>
      </c>
      <c r="O14" s="27">
        <f>SUM(O4:O13)</f>
        <v>298000</v>
      </c>
      <c r="P14" s="27">
        <f t="shared" si="4"/>
        <v>681342</v>
      </c>
      <c r="Q14" s="28" t="s">
        <v>40</v>
      </c>
      <c r="R14" s="16">
        <f>SUM(R4:R13)</f>
        <v>52300</v>
      </c>
      <c r="S14" s="27">
        <f t="shared" si="5"/>
        <v>733642</v>
      </c>
    </row>
    <row r="15" s="5" customFormat="1" ht="26" customHeight="1" spans="1:19">
      <c r="A15" s="17" t="s">
        <v>41</v>
      </c>
      <c r="B15" s="18" t="s">
        <v>42</v>
      </c>
      <c r="C15" s="18" t="s">
        <v>43</v>
      </c>
      <c r="D15" s="18">
        <v>47</v>
      </c>
      <c r="E15" s="18">
        <v>30</v>
      </c>
      <c r="F15" s="18">
        <v>22</v>
      </c>
      <c r="G15" s="18">
        <v>47</v>
      </c>
      <c r="H15" s="18">
        <v>30</v>
      </c>
      <c r="I15" s="18">
        <v>16</v>
      </c>
      <c r="J15" s="16">
        <f t="shared" si="7"/>
        <v>31</v>
      </c>
      <c r="K15" s="26">
        <f t="shared" si="8"/>
        <v>0.340425531914894</v>
      </c>
      <c r="L15" s="29">
        <v>3600</v>
      </c>
      <c r="M15" s="29">
        <v>3600</v>
      </c>
      <c r="N15" s="27">
        <f t="shared" ref="N14:N37" si="9">I15*M15</f>
        <v>57600</v>
      </c>
      <c r="O15" s="27">
        <f t="shared" si="3"/>
        <v>111600</v>
      </c>
      <c r="P15" s="27">
        <f t="shared" si="4"/>
        <v>169200</v>
      </c>
      <c r="Q15" s="29">
        <v>25</v>
      </c>
      <c r="R15" s="29">
        <v>33500</v>
      </c>
      <c r="S15" s="27">
        <f t="shared" si="5"/>
        <v>202700</v>
      </c>
    </row>
    <row r="16" s="5" customFormat="1" ht="26" customHeight="1" spans="1:19">
      <c r="A16" s="19"/>
      <c r="B16" s="18" t="s">
        <v>44</v>
      </c>
      <c r="C16" s="18" t="s">
        <v>45</v>
      </c>
      <c r="D16" s="18">
        <v>49</v>
      </c>
      <c r="E16" s="18">
        <v>34</v>
      </c>
      <c r="F16" s="18">
        <v>24</v>
      </c>
      <c r="G16" s="18">
        <v>47</v>
      </c>
      <c r="H16" s="18">
        <v>32</v>
      </c>
      <c r="I16" s="18">
        <v>16</v>
      </c>
      <c r="J16" s="16">
        <f t="shared" si="7"/>
        <v>31</v>
      </c>
      <c r="K16" s="26">
        <f t="shared" si="8"/>
        <v>0.340425531914894</v>
      </c>
      <c r="L16" s="29">
        <v>3600</v>
      </c>
      <c r="M16" s="29">
        <v>3600</v>
      </c>
      <c r="N16" s="27">
        <f t="shared" si="9"/>
        <v>57600</v>
      </c>
      <c r="O16" s="27">
        <f t="shared" si="3"/>
        <v>111600</v>
      </c>
      <c r="P16" s="27">
        <f t="shared" si="4"/>
        <v>169200</v>
      </c>
      <c r="Q16" s="29">
        <v>20</v>
      </c>
      <c r="R16" s="29">
        <v>31350</v>
      </c>
      <c r="S16" s="27">
        <f t="shared" si="5"/>
        <v>200550</v>
      </c>
    </row>
    <row r="17" s="5" customFormat="1" ht="26" customHeight="1" spans="1:19">
      <c r="A17" s="19"/>
      <c r="B17" s="18" t="s">
        <v>46</v>
      </c>
      <c r="C17" s="18" t="s">
        <v>43</v>
      </c>
      <c r="D17" s="18">
        <v>50</v>
      </c>
      <c r="E17" s="18">
        <v>26</v>
      </c>
      <c r="F17" s="18">
        <v>22</v>
      </c>
      <c r="G17" s="18">
        <v>46</v>
      </c>
      <c r="H17" s="18">
        <v>23</v>
      </c>
      <c r="I17" s="18">
        <v>19</v>
      </c>
      <c r="J17" s="16">
        <f t="shared" si="7"/>
        <v>27</v>
      </c>
      <c r="K17" s="26">
        <f t="shared" si="8"/>
        <v>0.41304347826087</v>
      </c>
      <c r="L17" s="29">
        <v>3600</v>
      </c>
      <c r="M17" s="29">
        <v>4320</v>
      </c>
      <c r="N17" s="27">
        <f t="shared" si="9"/>
        <v>82080</v>
      </c>
      <c r="O17" s="27">
        <f t="shared" si="3"/>
        <v>97200</v>
      </c>
      <c r="P17" s="27">
        <f t="shared" si="4"/>
        <v>179280</v>
      </c>
      <c r="Q17" s="29">
        <v>25</v>
      </c>
      <c r="R17" s="29">
        <v>26600</v>
      </c>
      <c r="S17" s="27">
        <f t="shared" si="5"/>
        <v>205880</v>
      </c>
    </row>
    <row r="18" s="5" customFormat="1" ht="26" customHeight="1" spans="1:19">
      <c r="A18" s="20"/>
      <c r="B18" s="18" t="s">
        <v>47</v>
      </c>
      <c r="C18" s="18" t="s">
        <v>45</v>
      </c>
      <c r="D18" s="18">
        <v>50</v>
      </c>
      <c r="E18" s="18">
        <v>30</v>
      </c>
      <c r="F18" s="18">
        <v>22</v>
      </c>
      <c r="G18" s="18">
        <v>49</v>
      </c>
      <c r="H18" s="18">
        <v>30</v>
      </c>
      <c r="I18" s="18">
        <v>20</v>
      </c>
      <c r="J18" s="16">
        <f t="shared" si="7"/>
        <v>29</v>
      </c>
      <c r="K18" s="26">
        <f t="shared" si="8"/>
        <v>0.408163265306122</v>
      </c>
      <c r="L18" s="29">
        <v>3600</v>
      </c>
      <c r="M18" s="29">
        <v>4320</v>
      </c>
      <c r="N18" s="27">
        <f t="shared" si="9"/>
        <v>86400</v>
      </c>
      <c r="O18" s="27">
        <f t="shared" si="3"/>
        <v>104400</v>
      </c>
      <c r="P18" s="27">
        <f t="shared" si="4"/>
        <v>190800</v>
      </c>
      <c r="Q18" s="29">
        <v>20</v>
      </c>
      <c r="R18" s="29">
        <v>28750</v>
      </c>
      <c r="S18" s="27">
        <f t="shared" si="5"/>
        <v>219550</v>
      </c>
    </row>
    <row r="19" s="5" customFormat="1" ht="38" customHeight="1" spans="1:19">
      <c r="A19" s="16" t="s">
        <v>39</v>
      </c>
      <c r="B19" s="16"/>
      <c r="C19" s="16"/>
      <c r="D19" s="16">
        <f t="shared" ref="D19:J19" si="10">SUM(D15:D18)</f>
        <v>196</v>
      </c>
      <c r="E19" s="16">
        <f t="shared" si="10"/>
        <v>120</v>
      </c>
      <c r="F19" s="16">
        <f t="shared" si="10"/>
        <v>90</v>
      </c>
      <c r="G19" s="16">
        <f t="shared" si="10"/>
        <v>189</v>
      </c>
      <c r="H19" s="16">
        <f t="shared" si="10"/>
        <v>115</v>
      </c>
      <c r="I19" s="16">
        <f t="shared" si="10"/>
        <v>71</v>
      </c>
      <c r="J19" s="16">
        <f t="shared" si="7"/>
        <v>118</v>
      </c>
      <c r="K19" s="26">
        <f t="shared" si="8"/>
        <v>0.375661375661376</v>
      </c>
      <c r="L19" s="28" t="s">
        <v>40</v>
      </c>
      <c r="M19" s="28" t="s">
        <v>40</v>
      </c>
      <c r="N19" s="27">
        <f>SUM(N15:N18)</f>
        <v>283680</v>
      </c>
      <c r="O19" s="27">
        <f>SUM(O15:O18)</f>
        <v>424800</v>
      </c>
      <c r="P19" s="27">
        <f t="shared" si="4"/>
        <v>708480</v>
      </c>
      <c r="Q19" s="28" t="s">
        <v>40</v>
      </c>
      <c r="R19" s="16">
        <f>SUM(R15:R18)</f>
        <v>120200</v>
      </c>
      <c r="S19" s="27">
        <f t="shared" si="5"/>
        <v>828680</v>
      </c>
    </row>
    <row r="20" s="5" customFormat="1" ht="26" customHeight="1" spans="1:19">
      <c r="A20" s="18" t="s">
        <v>48</v>
      </c>
      <c r="B20" s="18" t="s">
        <v>44</v>
      </c>
      <c r="C20" s="18" t="s">
        <v>26</v>
      </c>
      <c r="D20" s="18">
        <v>17</v>
      </c>
      <c r="E20" s="18">
        <v>3</v>
      </c>
      <c r="F20" s="18">
        <v>13</v>
      </c>
      <c r="G20" s="18">
        <v>17</v>
      </c>
      <c r="H20" s="18">
        <v>3</v>
      </c>
      <c r="I20" s="18">
        <v>12</v>
      </c>
      <c r="J20" s="16">
        <f t="shared" si="7"/>
        <v>5</v>
      </c>
      <c r="K20" s="26">
        <f t="shared" si="8"/>
        <v>0.705882352941177</v>
      </c>
      <c r="L20" s="18">
        <v>1800</v>
      </c>
      <c r="M20" s="18">
        <v>2700</v>
      </c>
      <c r="N20" s="27">
        <f t="shared" si="9"/>
        <v>32400</v>
      </c>
      <c r="O20" s="27">
        <f t="shared" si="3"/>
        <v>9000</v>
      </c>
      <c r="P20" s="27">
        <f t="shared" si="4"/>
        <v>41400</v>
      </c>
      <c r="Q20" s="29">
        <v>9</v>
      </c>
      <c r="R20" s="29">
        <v>1350</v>
      </c>
      <c r="S20" s="27">
        <f t="shared" si="5"/>
        <v>42750</v>
      </c>
    </row>
    <row r="21" s="5" customFormat="1" ht="26" customHeight="1" spans="1:19">
      <c r="A21" s="18"/>
      <c r="B21" s="18" t="s">
        <v>46</v>
      </c>
      <c r="C21" s="18" t="s">
        <v>26</v>
      </c>
      <c r="D21" s="18">
        <v>21</v>
      </c>
      <c r="E21" s="18">
        <v>3</v>
      </c>
      <c r="F21" s="18">
        <v>15</v>
      </c>
      <c r="G21" s="18">
        <v>21</v>
      </c>
      <c r="H21" s="18">
        <v>3</v>
      </c>
      <c r="I21" s="18">
        <v>13</v>
      </c>
      <c r="J21" s="16">
        <f t="shared" si="7"/>
        <v>8</v>
      </c>
      <c r="K21" s="26">
        <f t="shared" si="8"/>
        <v>0.619047619047619</v>
      </c>
      <c r="L21" s="18">
        <v>1800</v>
      </c>
      <c r="M21" s="18">
        <v>2700</v>
      </c>
      <c r="N21" s="27">
        <f t="shared" si="9"/>
        <v>35100</v>
      </c>
      <c r="O21" s="27">
        <f t="shared" si="3"/>
        <v>14400</v>
      </c>
      <c r="P21" s="27">
        <f t="shared" si="4"/>
        <v>49500</v>
      </c>
      <c r="Q21" s="29">
        <v>9</v>
      </c>
      <c r="R21" s="29">
        <v>900</v>
      </c>
      <c r="S21" s="27">
        <f t="shared" si="5"/>
        <v>50400</v>
      </c>
    </row>
    <row r="22" s="5" customFormat="1" ht="26" customHeight="1" spans="1:19">
      <c r="A22" s="18"/>
      <c r="B22" s="18" t="s">
        <v>47</v>
      </c>
      <c r="C22" s="18" t="s">
        <v>49</v>
      </c>
      <c r="D22" s="18">
        <v>32</v>
      </c>
      <c r="E22" s="18">
        <v>5</v>
      </c>
      <c r="F22" s="18">
        <v>15</v>
      </c>
      <c r="G22" s="18">
        <v>32</v>
      </c>
      <c r="H22" s="18">
        <v>5</v>
      </c>
      <c r="I22" s="18">
        <v>14</v>
      </c>
      <c r="J22" s="16">
        <f t="shared" si="7"/>
        <v>18</v>
      </c>
      <c r="K22" s="26">
        <f t="shared" si="8"/>
        <v>0.4375</v>
      </c>
      <c r="L22" s="18">
        <v>2592</v>
      </c>
      <c r="M22" s="18">
        <v>3110.4</v>
      </c>
      <c r="N22" s="27">
        <f t="shared" si="9"/>
        <v>43545.6</v>
      </c>
      <c r="O22" s="27">
        <f t="shared" si="3"/>
        <v>46656</v>
      </c>
      <c r="P22" s="27">
        <f t="shared" si="4"/>
        <v>90201.6</v>
      </c>
      <c r="Q22" s="29">
        <v>12</v>
      </c>
      <c r="R22" s="29">
        <v>3000</v>
      </c>
      <c r="S22" s="27">
        <f t="shared" si="5"/>
        <v>93201.6</v>
      </c>
    </row>
    <row r="23" s="5" customFormat="1" ht="38" customHeight="1" spans="1:19">
      <c r="A23" s="16" t="s">
        <v>39</v>
      </c>
      <c r="B23" s="16"/>
      <c r="C23" s="16"/>
      <c r="D23" s="16">
        <f t="shared" ref="D23:J23" si="11">SUM(D20:D22)</f>
        <v>70</v>
      </c>
      <c r="E23" s="16">
        <f t="shared" si="11"/>
        <v>11</v>
      </c>
      <c r="F23" s="16">
        <f t="shared" si="11"/>
        <v>43</v>
      </c>
      <c r="G23" s="16">
        <f t="shared" si="11"/>
        <v>70</v>
      </c>
      <c r="H23" s="16">
        <f t="shared" si="11"/>
        <v>11</v>
      </c>
      <c r="I23" s="16">
        <f t="shared" si="11"/>
        <v>39</v>
      </c>
      <c r="J23" s="16">
        <f t="shared" si="7"/>
        <v>31</v>
      </c>
      <c r="K23" s="26">
        <f t="shared" si="8"/>
        <v>0.557142857142857</v>
      </c>
      <c r="L23" s="28" t="s">
        <v>40</v>
      </c>
      <c r="M23" s="28" t="s">
        <v>40</v>
      </c>
      <c r="N23" s="27">
        <f>SUM(N20:N22)</f>
        <v>111045.6</v>
      </c>
      <c r="O23" s="27">
        <f>SUM(O20:O22)</f>
        <v>70056</v>
      </c>
      <c r="P23" s="27">
        <f t="shared" si="4"/>
        <v>181101.6</v>
      </c>
      <c r="Q23" s="28" t="s">
        <v>40</v>
      </c>
      <c r="R23" s="16">
        <f>SUM(R20:R22)</f>
        <v>5250</v>
      </c>
      <c r="S23" s="27">
        <f t="shared" si="5"/>
        <v>186351.6</v>
      </c>
    </row>
    <row r="24" s="5" customFormat="1" ht="26" customHeight="1" spans="1:19">
      <c r="A24" s="17" t="s">
        <v>50</v>
      </c>
      <c r="B24" s="18" t="s">
        <v>44</v>
      </c>
      <c r="C24" s="18" t="s">
        <v>49</v>
      </c>
      <c r="D24" s="18">
        <v>49</v>
      </c>
      <c r="E24" s="18">
        <v>17</v>
      </c>
      <c r="F24" s="18">
        <v>32</v>
      </c>
      <c r="G24" s="18">
        <v>49</v>
      </c>
      <c r="H24" s="18">
        <v>17</v>
      </c>
      <c r="I24" s="18">
        <v>32</v>
      </c>
      <c r="J24" s="16">
        <f t="shared" si="7"/>
        <v>17</v>
      </c>
      <c r="K24" s="26">
        <f t="shared" si="8"/>
        <v>0.653061224489796</v>
      </c>
      <c r="L24" s="18">
        <v>2592</v>
      </c>
      <c r="M24" s="18">
        <v>3110.4</v>
      </c>
      <c r="N24" s="27">
        <f t="shared" si="9"/>
        <v>99532.8</v>
      </c>
      <c r="O24" s="27">
        <f t="shared" si="3"/>
        <v>44064</v>
      </c>
      <c r="P24" s="27">
        <f t="shared" si="4"/>
        <v>143596.8</v>
      </c>
      <c r="Q24" s="29">
        <v>12</v>
      </c>
      <c r="R24" s="29">
        <v>10050</v>
      </c>
      <c r="S24" s="27">
        <f t="shared" si="5"/>
        <v>153646.8</v>
      </c>
    </row>
    <row r="25" s="5" customFormat="1" ht="26" customHeight="1" spans="1:19">
      <c r="A25" s="19"/>
      <c r="B25" s="18" t="s">
        <v>46</v>
      </c>
      <c r="C25" s="18" t="s">
        <v>49</v>
      </c>
      <c r="D25" s="18">
        <v>48</v>
      </c>
      <c r="E25" s="18">
        <v>19</v>
      </c>
      <c r="F25" s="18">
        <v>24</v>
      </c>
      <c r="G25" s="18">
        <v>48</v>
      </c>
      <c r="H25" s="18">
        <v>19</v>
      </c>
      <c r="I25" s="18">
        <v>24</v>
      </c>
      <c r="J25" s="16">
        <f t="shared" si="7"/>
        <v>24</v>
      </c>
      <c r="K25" s="26">
        <f t="shared" si="8"/>
        <v>0.5</v>
      </c>
      <c r="L25" s="18">
        <v>2592</v>
      </c>
      <c r="M25" s="18">
        <v>3110.4</v>
      </c>
      <c r="N25" s="27">
        <f t="shared" si="9"/>
        <v>74649.6</v>
      </c>
      <c r="O25" s="27">
        <f t="shared" si="3"/>
        <v>62208</v>
      </c>
      <c r="P25" s="27">
        <f t="shared" si="4"/>
        <v>136857.6</v>
      </c>
      <c r="Q25" s="29">
        <v>12</v>
      </c>
      <c r="R25" s="29">
        <v>11200</v>
      </c>
      <c r="S25" s="27">
        <f t="shared" si="5"/>
        <v>148057.6</v>
      </c>
    </row>
    <row r="26" s="5" customFormat="1" ht="26" customHeight="1" spans="1:19">
      <c r="A26" s="19"/>
      <c r="B26" s="18" t="s">
        <v>47</v>
      </c>
      <c r="C26" s="18" t="s">
        <v>51</v>
      </c>
      <c r="D26" s="18">
        <v>49</v>
      </c>
      <c r="E26" s="18">
        <v>18</v>
      </c>
      <c r="F26" s="18">
        <v>24</v>
      </c>
      <c r="G26" s="18">
        <v>49</v>
      </c>
      <c r="H26" s="18">
        <v>18</v>
      </c>
      <c r="I26" s="18">
        <v>24</v>
      </c>
      <c r="J26" s="16">
        <f t="shared" si="7"/>
        <v>25</v>
      </c>
      <c r="K26" s="26">
        <f t="shared" si="8"/>
        <v>0.489795918367347</v>
      </c>
      <c r="L26" s="18">
        <v>3780</v>
      </c>
      <c r="M26" s="18">
        <v>4536</v>
      </c>
      <c r="N26" s="27">
        <f t="shared" si="9"/>
        <v>108864</v>
      </c>
      <c r="O26" s="27">
        <f t="shared" si="3"/>
        <v>94500</v>
      </c>
      <c r="P26" s="27">
        <f t="shared" si="4"/>
        <v>203364</v>
      </c>
      <c r="Q26" s="29">
        <v>32</v>
      </c>
      <c r="R26" s="29">
        <v>28800</v>
      </c>
      <c r="S26" s="27">
        <f t="shared" si="5"/>
        <v>232164</v>
      </c>
    </row>
    <row r="27" s="5" customFormat="1" ht="24" customHeight="1" spans="1:19">
      <c r="A27" s="20"/>
      <c r="B27" s="18" t="s">
        <v>52</v>
      </c>
      <c r="C27" s="18" t="s">
        <v>49</v>
      </c>
      <c r="D27" s="18">
        <v>50</v>
      </c>
      <c r="E27" s="18">
        <v>11</v>
      </c>
      <c r="F27" s="18">
        <v>25</v>
      </c>
      <c r="G27" s="18">
        <v>50</v>
      </c>
      <c r="H27" s="18">
        <v>11</v>
      </c>
      <c r="I27" s="18">
        <v>25</v>
      </c>
      <c r="J27" s="16">
        <f t="shared" si="7"/>
        <v>25</v>
      </c>
      <c r="K27" s="26">
        <f t="shared" si="8"/>
        <v>0.5</v>
      </c>
      <c r="L27" s="18">
        <v>2592</v>
      </c>
      <c r="M27" s="18">
        <v>3110.4</v>
      </c>
      <c r="N27" s="27">
        <f t="shared" si="9"/>
        <v>77760</v>
      </c>
      <c r="O27" s="27">
        <f t="shared" si="3"/>
        <v>64800</v>
      </c>
      <c r="P27" s="27">
        <f t="shared" si="4"/>
        <v>142560</v>
      </c>
      <c r="Q27" s="29">
        <v>12</v>
      </c>
      <c r="R27" s="29">
        <v>6500</v>
      </c>
      <c r="S27" s="27">
        <f t="shared" si="5"/>
        <v>149060</v>
      </c>
    </row>
    <row r="28" s="5" customFormat="1" ht="38" customHeight="1" spans="1:19">
      <c r="A28" s="16" t="s">
        <v>39</v>
      </c>
      <c r="B28" s="16"/>
      <c r="C28" s="16"/>
      <c r="D28" s="16">
        <f t="shared" ref="D28:J28" si="12">SUM(D24:D27)</f>
        <v>196</v>
      </c>
      <c r="E28" s="16">
        <f t="shared" si="12"/>
        <v>65</v>
      </c>
      <c r="F28" s="16">
        <f t="shared" si="12"/>
        <v>105</v>
      </c>
      <c r="G28" s="16">
        <f t="shared" si="12"/>
        <v>196</v>
      </c>
      <c r="H28" s="16">
        <f t="shared" si="12"/>
        <v>65</v>
      </c>
      <c r="I28" s="16">
        <f t="shared" si="12"/>
        <v>105</v>
      </c>
      <c r="J28" s="16">
        <f t="shared" si="7"/>
        <v>91</v>
      </c>
      <c r="K28" s="26">
        <f t="shared" si="8"/>
        <v>0.535714285714286</v>
      </c>
      <c r="L28" s="28" t="s">
        <v>40</v>
      </c>
      <c r="M28" s="28" t="s">
        <v>40</v>
      </c>
      <c r="N28" s="27">
        <f>SUM(N24:N27)</f>
        <v>360806.4</v>
      </c>
      <c r="O28" s="27">
        <f>SUM(O24:O27)</f>
        <v>265572</v>
      </c>
      <c r="P28" s="27">
        <f t="shared" si="4"/>
        <v>626378.4</v>
      </c>
      <c r="Q28" s="28" t="s">
        <v>40</v>
      </c>
      <c r="R28" s="16">
        <f>SUM(R24:R27)</f>
        <v>56550</v>
      </c>
      <c r="S28" s="27">
        <f t="shared" si="5"/>
        <v>682928.4</v>
      </c>
    </row>
    <row r="29" s="5" customFormat="1" ht="26" customHeight="1" spans="1:19">
      <c r="A29" s="18" t="s">
        <v>53</v>
      </c>
      <c r="B29" s="18" t="s">
        <v>54</v>
      </c>
      <c r="C29" s="18" t="s">
        <v>49</v>
      </c>
      <c r="D29" s="18">
        <v>31</v>
      </c>
      <c r="E29" s="18">
        <v>17</v>
      </c>
      <c r="F29" s="18">
        <v>15</v>
      </c>
      <c r="G29" s="18">
        <v>30</v>
      </c>
      <c r="H29" s="18">
        <v>17</v>
      </c>
      <c r="I29" s="18">
        <v>15</v>
      </c>
      <c r="J29" s="16">
        <f t="shared" si="7"/>
        <v>15</v>
      </c>
      <c r="K29" s="26">
        <f t="shared" si="8"/>
        <v>0.5</v>
      </c>
      <c r="L29" s="18">
        <v>2592</v>
      </c>
      <c r="M29" s="18">
        <v>3110.4</v>
      </c>
      <c r="N29" s="27">
        <f t="shared" si="9"/>
        <v>46656</v>
      </c>
      <c r="O29" s="27">
        <f t="shared" si="3"/>
        <v>38880</v>
      </c>
      <c r="P29" s="27">
        <f t="shared" si="4"/>
        <v>85536</v>
      </c>
      <c r="Q29" s="29">
        <v>12</v>
      </c>
      <c r="R29" s="29">
        <v>10150</v>
      </c>
      <c r="S29" s="27">
        <f t="shared" si="5"/>
        <v>95686</v>
      </c>
    </row>
    <row r="30" s="5" customFormat="1" ht="38" customHeight="1" spans="1:19">
      <c r="A30" s="16" t="s">
        <v>39</v>
      </c>
      <c r="B30" s="16"/>
      <c r="C30" s="16"/>
      <c r="D30" s="18">
        <v>31</v>
      </c>
      <c r="E30" s="18">
        <v>17</v>
      </c>
      <c r="F30" s="18">
        <v>15</v>
      </c>
      <c r="G30" s="18">
        <v>30</v>
      </c>
      <c r="H30" s="18">
        <v>17</v>
      </c>
      <c r="I30" s="18">
        <v>15</v>
      </c>
      <c r="J30" s="16">
        <f t="shared" si="7"/>
        <v>15</v>
      </c>
      <c r="K30" s="26">
        <f t="shared" si="8"/>
        <v>0.5</v>
      </c>
      <c r="L30" s="28" t="s">
        <v>40</v>
      </c>
      <c r="M30" s="28" t="s">
        <v>40</v>
      </c>
      <c r="N30" s="27">
        <f>SUM(N29:N29)</f>
        <v>46656</v>
      </c>
      <c r="O30" s="27">
        <f>SUM(O29:O29)</f>
        <v>38880</v>
      </c>
      <c r="P30" s="27">
        <f t="shared" si="4"/>
        <v>85536</v>
      </c>
      <c r="Q30" s="28" t="s">
        <v>40</v>
      </c>
      <c r="R30" s="29">
        <v>10150</v>
      </c>
      <c r="S30" s="27">
        <f t="shared" si="5"/>
        <v>95686</v>
      </c>
    </row>
    <row r="31" s="5" customFormat="1" ht="40" customHeight="1" spans="1:19">
      <c r="A31" s="18" t="s">
        <v>55</v>
      </c>
      <c r="B31" s="18" t="s">
        <v>42</v>
      </c>
      <c r="C31" s="18" t="s">
        <v>51</v>
      </c>
      <c r="D31" s="18">
        <v>31</v>
      </c>
      <c r="E31" s="18">
        <v>14</v>
      </c>
      <c r="F31" s="18">
        <v>19</v>
      </c>
      <c r="G31" s="18">
        <v>30</v>
      </c>
      <c r="H31" s="18">
        <v>14</v>
      </c>
      <c r="I31" s="18">
        <v>18</v>
      </c>
      <c r="J31" s="16">
        <f t="shared" si="7"/>
        <v>12</v>
      </c>
      <c r="K31" s="26">
        <f t="shared" si="8"/>
        <v>0.6</v>
      </c>
      <c r="L31" s="18">
        <v>3780</v>
      </c>
      <c r="M31" s="18">
        <v>4536</v>
      </c>
      <c r="N31" s="27">
        <f t="shared" si="9"/>
        <v>81648</v>
      </c>
      <c r="O31" s="27">
        <f t="shared" si="3"/>
        <v>45360</v>
      </c>
      <c r="P31" s="27">
        <f t="shared" si="4"/>
        <v>127008</v>
      </c>
      <c r="Q31" s="29">
        <v>35</v>
      </c>
      <c r="R31" s="29">
        <v>24350</v>
      </c>
      <c r="S31" s="27">
        <f t="shared" si="5"/>
        <v>151358</v>
      </c>
    </row>
    <row r="32" s="5" customFormat="1" ht="38" customHeight="1" spans="1:19">
      <c r="A32" s="16" t="s">
        <v>39</v>
      </c>
      <c r="B32" s="16"/>
      <c r="C32" s="16"/>
      <c r="D32" s="18">
        <v>31</v>
      </c>
      <c r="E32" s="18">
        <v>14</v>
      </c>
      <c r="F32" s="18">
        <v>19</v>
      </c>
      <c r="G32" s="18">
        <v>30</v>
      </c>
      <c r="H32" s="18">
        <v>14</v>
      </c>
      <c r="I32" s="18">
        <v>18</v>
      </c>
      <c r="J32" s="16">
        <f t="shared" si="7"/>
        <v>12</v>
      </c>
      <c r="K32" s="26">
        <f t="shared" si="8"/>
        <v>0.6</v>
      </c>
      <c r="L32" s="28" t="s">
        <v>40</v>
      </c>
      <c r="M32" s="28" t="s">
        <v>40</v>
      </c>
      <c r="N32" s="27">
        <f>SUM(N31:N31)</f>
        <v>81648</v>
      </c>
      <c r="O32" s="27">
        <f>SUM(O31:O31)</f>
        <v>45360</v>
      </c>
      <c r="P32" s="27">
        <f t="shared" si="4"/>
        <v>127008</v>
      </c>
      <c r="Q32" s="28" t="s">
        <v>40</v>
      </c>
      <c r="R32" s="29">
        <v>24350</v>
      </c>
      <c r="S32" s="27">
        <f t="shared" si="5"/>
        <v>151358</v>
      </c>
    </row>
    <row r="33" s="5" customFormat="1" ht="30" customHeight="1" spans="1:19">
      <c r="A33" s="18" t="s">
        <v>56</v>
      </c>
      <c r="B33" s="18" t="s">
        <v>44</v>
      </c>
      <c r="C33" s="18" t="s">
        <v>57</v>
      </c>
      <c r="D33" s="18">
        <v>33</v>
      </c>
      <c r="E33" s="18">
        <v>6</v>
      </c>
      <c r="F33" s="18">
        <v>18</v>
      </c>
      <c r="G33" s="18">
        <v>33</v>
      </c>
      <c r="H33" s="18">
        <v>6</v>
      </c>
      <c r="I33" s="18">
        <v>18</v>
      </c>
      <c r="J33" s="16">
        <f t="shared" si="7"/>
        <v>15</v>
      </c>
      <c r="K33" s="26">
        <f t="shared" si="8"/>
        <v>0.545454545454545</v>
      </c>
      <c r="L33" s="18">
        <v>3150</v>
      </c>
      <c r="M33" s="30">
        <v>4536</v>
      </c>
      <c r="N33" s="27">
        <f t="shared" si="9"/>
        <v>81648</v>
      </c>
      <c r="O33" s="27">
        <f t="shared" si="3"/>
        <v>47250</v>
      </c>
      <c r="P33" s="27">
        <f t="shared" si="4"/>
        <v>128898</v>
      </c>
      <c r="Q33" s="29">
        <v>14</v>
      </c>
      <c r="R33" s="29">
        <v>3950</v>
      </c>
      <c r="S33" s="27">
        <f t="shared" si="5"/>
        <v>132848</v>
      </c>
    </row>
    <row r="34" s="5" customFormat="1" ht="38" customHeight="1" spans="1:19">
      <c r="A34" s="16" t="s">
        <v>39</v>
      </c>
      <c r="B34" s="16"/>
      <c r="C34" s="16"/>
      <c r="D34" s="18">
        <v>33</v>
      </c>
      <c r="E34" s="18">
        <v>6</v>
      </c>
      <c r="F34" s="18">
        <v>18</v>
      </c>
      <c r="G34" s="18">
        <v>33</v>
      </c>
      <c r="H34" s="18">
        <v>6</v>
      </c>
      <c r="I34" s="18">
        <v>18</v>
      </c>
      <c r="J34" s="16">
        <f t="shared" si="7"/>
        <v>15</v>
      </c>
      <c r="K34" s="26">
        <f t="shared" si="8"/>
        <v>0.545454545454545</v>
      </c>
      <c r="L34" s="28" t="s">
        <v>40</v>
      </c>
      <c r="M34" s="28" t="s">
        <v>40</v>
      </c>
      <c r="N34" s="27">
        <f>SUM(N33:N33)</f>
        <v>81648</v>
      </c>
      <c r="O34" s="27">
        <f>SUM(O33:O33)</f>
        <v>47250</v>
      </c>
      <c r="P34" s="27">
        <f t="shared" si="4"/>
        <v>128898</v>
      </c>
      <c r="Q34" s="28" t="s">
        <v>40</v>
      </c>
      <c r="R34" s="29">
        <v>3950</v>
      </c>
      <c r="S34" s="27">
        <f t="shared" si="5"/>
        <v>132848</v>
      </c>
    </row>
    <row r="35" s="5" customFormat="1" ht="26" customHeight="1" spans="1:19">
      <c r="A35" s="18" t="s">
        <v>58</v>
      </c>
      <c r="B35" s="18" t="s">
        <v>44</v>
      </c>
      <c r="C35" s="18" t="s">
        <v>49</v>
      </c>
      <c r="D35" s="18">
        <v>44</v>
      </c>
      <c r="E35" s="18">
        <v>10</v>
      </c>
      <c r="F35" s="18">
        <v>21</v>
      </c>
      <c r="G35" s="18">
        <v>41</v>
      </c>
      <c r="H35" s="18">
        <v>10</v>
      </c>
      <c r="I35" s="18">
        <v>21</v>
      </c>
      <c r="J35" s="16">
        <f t="shared" si="7"/>
        <v>20</v>
      </c>
      <c r="K35" s="26">
        <f t="shared" si="8"/>
        <v>0.51219512195122</v>
      </c>
      <c r="L35" s="18">
        <v>2592</v>
      </c>
      <c r="M35" s="18">
        <v>3110.4</v>
      </c>
      <c r="N35" s="27">
        <f t="shared" si="9"/>
        <v>65318.4</v>
      </c>
      <c r="O35" s="27">
        <f t="shared" si="3"/>
        <v>51840</v>
      </c>
      <c r="P35" s="27">
        <f t="shared" si="4"/>
        <v>117158.4</v>
      </c>
      <c r="Q35" s="29">
        <v>12</v>
      </c>
      <c r="R35" s="29">
        <v>6000</v>
      </c>
      <c r="S35" s="27">
        <f t="shared" si="5"/>
        <v>123158.4</v>
      </c>
    </row>
    <row r="36" ht="36" customHeight="1" spans="1:19">
      <c r="A36" s="21" t="s">
        <v>39</v>
      </c>
      <c r="B36" s="21"/>
      <c r="C36" s="21"/>
      <c r="D36" s="18">
        <v>44</v>
      </c>
      <c r="E36" s="18">
        <v>10</v>
      </c>
      <c r="F36" s="18">
        <v>21</v>
      </c>
      <c r="G36" s="18">
        <v>41</v>
      </c>
      <c r="H36" s="18">
        <v>10</v>
      </c>
      <c r="I36" s="18">
        <v>21</v>
      </c>
      <c r="J36" s="16">
        <f t="shared" si="7"/>
        <v>20</v>
      </c>
      <c r="K36" s="26">
        <f t="shared" si="8"/>
        <v>0.51219512195122</v>
      </c>
      <c r="L36" s="28" t="s">
        <v>40</v>
      </c>
      <c r="M36" s="28" t="s">
        <v>40</v>
      </c>
      <c r="N36" s="27">
        <f>SUM(N35:N35)</f>
        <v>65318.4</v>
      </c>
      <c r="O36" s="18">
        <f>SUM(O35:O35)</f>
        <v>51840</v>
      </c>
      <c r="P36" s="27">
        <f t="shared" si="4"/>
        <v>117158.4</v>
      </c>
      <c r="Q36" s="28" t="s">
        <v>40</v>
      </c>
      <c r="R36" s="29">
        <v>6000</v>
      </c>
      <c r="S36" s="27">
        <f t="shared" si="5"/>
        <v>123158.4</v>
      </c>
    </row>
    <row r="37" s="5" customFormat="1" ht="38" customHeight="1" spans="1:19">
      <c r="A37" s="21" t="s">
        <v>59</v>
      </c>
      <c r="B37" s="21"/>
      <c r="C37" s="21"/>
      <c r="D37" s="16">
        <v>958</v>
      </c>
      <c r="E37" s="16">
        <v>332</v>
      </c>
      <c r="F37" s="16">
        <v>522</v>
      </c>
      <c r="G37" s="16">
        <v>941</v>
      </c>
      <c r="H37" s="16">
        <v>324</v>
      </c>
      <c r="I37" s="16">
        <v>465</v>
      </c>
      <c r="J37" s="16">
        <f t="shared" si="7"/>
        <v>476</v>
      </c>
      <c r="K37" s="26">
        <f t="shared" si="8"/>
        <v>0.494155154091392</v>
      </c>
      <c r="L37" s="28" t="s">
        <v>40</v>
      </c>
      <c r="M37" s="28" t="s">
        <v>40</v>
      </c>
      <c r="N37" s="27">
        <f>N36+N34+N32+N30+N28+N23+N19+N14</f>
        <v>1414144.4</v>
      </c>
      <c r="O37" s="16">
        <f>O36+O34+O32+O30+O28+O23+O19+O14</f>
        <v>1241758</v>
      </c>
      <c r="P37" s="27">
        <f t="shared" si="4"/>
        <v>2655902.4</v>
      </c>
      <c r="Q37" s="28" t="s">
        <v>40</v>
      </c>
      <c r="R37" s="16">
        <v>278750</v>
      </c>
      <c r="S37" s="27">
        <f t="shared" si="5"/>
        <v>2934652.4</v>
      </c>
    </row>
    <row r="38" s="6" customFormat="1" ht="31" customHeight="1" spans="1:19">
      <c r="A38" s="22" t="s">
        <v>60</v>
      </c>
      <c r="B38" s="22"/>
      <c r="C38" s="22"/>
      <c r="D38" s="22"/>
      <c r="E38" s="22"/>
      <c r="F38" s="22"/>
      <c r="G38" s="22"/>
      <c r="H38" s="22"/>
      <c r="I38" s="22"/>
      <c r="J38" s="22"/>
      <c r="K38" s="31"/>
      <c r="L38" s="22"/>
      <c r="M38" s="22"/>
      <c r="N38" s="22"/>
      <c r="O38" s="22"/>
      <c r="P38" s="22"/>
      <c r="Q38" s="22"/>
      <c r="R38" s="22"/>
      <c r="S38" s="22"/>
    </row>
    <row r="39" s="6" customFormat="1" ht="31" customHeight="1" spans="1:19">
      <c r="A39" s="22" t="s">
        <v>61</v>
      </c>
      <c r="B39" s="22"/>
      <c r="C39" s="22"/>
      <c r="D39" s="22"/>
      <c r="E39" s="22"/>
      <c r="F39" s="22"/>
      <c r="G39" s="22"/>
      <c r="H39" s="22"/>
      <c r="I39" s="22"/>
      <c r="J39" s="22"/>
      <c r="K39" s="31"/>
      <c r="L39" s="22"/>
      <c r="M39" s="22"/>
      <c r="N39" s="22"/>
      <c r="O39" s="22"/>
      <c r="P39" s="22"/>
      <c r="Q39" s="22"/>
      <c r="R39" s="22"/>
      <c r="S39" s="22"/>
    </row>
    <row r="40" s="6" customFormat="1" ht="31" customHeight="1" spans="1:19">
      <c r="A40" s="23" t="s">
        <v>62</v>
      </c>
      <c r="B40" s="23"/>
      <c r="C40" s="23"/>
      <c r="D40" s="23"/>
      <c r="E40" s="23"/>
      <c r="F40" s="23"/>
      <c r="G40" s="23"/>
      <c r="H40" s="23"/>
      <c r="I40" s="23"/>
      <c r="J40" s="23"/>
      <c r="K40" s="32"/>
      <c r="L40" s="23"/>
      <c r="M40" s="23"/>
      <c r="N40" s="23"/>
      <c r="O40" s="23"/>
      <c r="P40" s="23"/>
      <c r="Q40" s="23"/>
      <c r="R40" s="23"/>
      <c r="S40" s="23"/>
    </row>
    <row r="41" s="7" customFormat="1" ht="31" customHeight="1" spans="1:19">
      <c r="A41" s="2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33"/>
      <c r="L41" s="2"/>
      <c r="M41" s="2"/>
      <c r="N41" s="2"/>
      <c r="O41" s="2"/>
      <c r="P41" s="2"/>
      <c r="Q41" s="2"/>
      <c r="R41" s="2"/>
      <c r="S41" s="2"/>
    </row>
    <row r="42" s="8" customFormat="1" ht="41" customHeight="1" spans="1:19">
      <c r="A42" s="2" t="s">
        <v>64</v>
      </c>
      <c r="B42" s="2"/>
      <c r="C42" s="2"/>
      <c r="D42" s="2"/>
      <c r="E42" s="2"/>
      <c r="F42" s="2"/>
      <c r="G42" s="2"/>
      <c r="H42" s="2"/>
      <c r="I42" s="2"/>
      <c r="J42" s="2"/>
      <c r="K42" s="33"/>
      <c r="L42" s="2"/>
      <c r="M42" s="2"/>
      <c r="N42" s="2"/>
      <c r="O42" s="2"/>
      <c r="P42" s="2"/>
      <c r="Q42" s="2"/>
      <c r="R42" s="2"/>
      <c r="S42" s="2"/>
    </row>
    <row r="43" s="8" customFormat="1" ht="41" customHeight="1" spans="1:19">
      <c r="A43" s="2" t="s">
        <v>65</v>
      </c>
      <c r="B43" s="2"/>
      <c r="C43" s="2"/>
      <c r="D43" s="2"/>
      <c r="E43" s="2"/>
      <c r="F43" s="2"/>
      <c r="G43" s="2"/>
      <c r="H43" s="2"/>
      <c r="I43" s="2"/>
      <c r="J43" s="2"/>
      <c r="K43" s="33"/>
      <c r="L43" s="2"/>
      <c r="M43" s="2"/>
      <c r="N43" s="2"/>
      <c r="O43" s="2"/>
      <c r="P43" s="2"/>
      <c r="Q43" s="2"/>
      <c r="R43" s="2"/>
      <c r="S43" s="2"/>
    </row>
    <row r="44" s="9" customFormat="1" ht="85" customHeight="1" spans="1:19">
      <c r="A44" s="2" t="s">
        <v>66</v>
      </c>
      <c r="B44" s="2"/>
      <c r="C44" s="2"/>
      <c r="D44" s="2"/>
      <c r="E44" s="2"/>
      <c r="F44" s="2"/>
      <c r="G44" s="2"/>
      <c r="H44" s="2"/>
      <c r="I44" s="2"/>
      <c r="J44" s="2"/>
      <c r="K44" s="33"/>
      <c r="L44" s="2"/>
      <c r="M44" s="2"/>
      <c r="N44" s="2"/>
      <c r="O44" s="2"/>
      <c r="P44" s="2"/>
      <c r="Q44" s="2"/>
      <c r="R44" s="2"/>
      <c r="S44" s="2"/>
    </row>
    <row r="45" s="7" customFormat="1" ht="76" customHeight="1" spans="11:11">
      <c r="K45" s="34"/>
    </row>
  </sheetData>
  <mergeCells count="32">
    <mergeCell ref="A1:S1"/>
    <mergeCell ref="D2:F2"/>
    <mergeCell ref="G2:K2"/>
    <mergeCell ref="L2:M2"/>
    <mergeCell ref="N2:O2"/>
    <mergeCell ref="A14:C14"/>
    <mergeCell ref="A19:C19"/>
    <mergeCell ref="A23:C23"/>
    <mergeCell ref="A28:C28"/>
    <mergeCell ref="A30:C30"/>
    <mergeCell ref="A32:C32"/>
    <mergeCell ref="A34:C34"/>
    <mergeCell ref="A36:C36"/>
    <mergeCell ref="A37:C37"/>
    <mergeCell ref="A38:S38"/>
    <mergeCell ref="A39:S39"/>
    <mergeCell ref="A40:S40"/>
    <mergeCell ref="A41:S41"/>
    <mergeCell ref="A42:S42"/>
    <mergeCell ref="A43:S43"/>
    <mergeCell ref="A44:S44"/>
    <mergeCell ref="A2:A3"/>
    <mergeCell ref="A4:A13"/>
    <mergeCell ref="A15:A18"/>
    <mergeCell ref="A20:A22"/>
    <mergeCell ref="A24:A27"/>
    <mergeCell ref="B2:B3"/>
    <mergeCell ref="C2:C3"/>
    <mergeCell ref="P2:P3"/>
    <mergeCell ref="Q2:Q3"/>
    <mergeCell ref="R2:R3"/>
    <mergeCell ref="S2:S3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"/>
  <sheetViews>
    <sheetView workbookViewId="0">
      <selection activeCell="A1" sqref="$A1:$XFD1048576"/>
    </sheetView>
  </sheetViews>
  <sheetFormatPr defaultColWidth="9" defaultRowHeight="13.5" outlineLevelRow="1"/>
  <sheetData>
    <row r="1" ht="409" customHeight="1" spans="1:19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3"/>
      <c r="R1" s="3"/>
      <c r="S1" s="3"/>
    </row>
    <row r="2" spans="1:19">
      <c r="A2" s="2"/>
      <c r="B2" s="2"/>
      <c r="C2" s="2"/>
      <c r="D2" s="2"/>
      <c r="E2" s="2"/>
      <c r="F2" s="2"/>
      <c r="G2" s="2"/>
      <c r="H2" s="2"/>
      <c r="I2" s="2"/>
      <c r="J2" s="2"/>
      <c r="K2" s="4"/>
      <c r="L2" s="2"/>
      <c r="M2" s="2"/>
      <c r="N2" s="2"/>
      <c r="O2" s="2"/>
      <c r="P2" s="2"/>
      <c r="Q2" s="2"/>
      <c r="R2" s="2"/>
      <c r="S2" s="2"/>
    </row>
  </sheetData>
  <mergeCells count="2">
    <mergeCell ref="A1:N1"/>
    <mergeCell ref="A2:S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陳sir</cp:lastModifiedBy>
  <dcterms:created xsi:type="dcterms:W3CDTF">2023-04-18T07:50:00Z</dcterms:created>
  <dcterms:modified xsi:type="dcterms:W3CDTF">2023-05-16T07:28:50Z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82FACCE83B834CA69E547061BBFD887A_11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