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Sheet1!$A$4:$V$220</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<sst xmlns="http://schemas.openxmlformats.org/spreadsheetml/2006/main" count="3891" uniqueCount="880">
  <si>
    <t>2025年洋县衔接资金项目完成情况</t>
  </si>
  <si>
    <t>序号</t>
  </si>
  <si>
    <t>资金投向</t>
  </si>
  <si>
    <t>项目实施单位（整合方案）</t>
  </si>
  <si>
    <t>项目主管部门</t>
  </si>
  <si>
    <t>分单位筛选（财政云）</t>
  </si>
  <si>
    <t>项目名称</t>
  </si>
  <si>
    <t>建设内容</t>
  </si>
  <si>
    <t>计划建设时间</t>
  </si>
  <si>
    <t>绩效目标</t>
  </si>
  <si>
    <t>实施地点</t>
  </si>
  <si>
    <t>是否脱贫村</t>
  </si>
  <si>
    <t>直接受益脱贫人口（含监测对象）</t>
  </si>
  <si>
    <t>受益总人口</t>
  </si>
  <si>
    <t>下达资金（万元）</t>
  </si>
  <si>
    <t>项目实施情况</t>
  </si>
  <si>
    <t>项目资金公示公告情况(用“√”表示)</t>
  </si>
  <si>
    <t>项目绩效评价开展情况(用“√”表示)</t>
  </si>
  <si>
    <t>以工代赈
资金</t>
  </si>
  <si>
    <t>财政衔接资金</t>
  </si>
  <si>
    <t>合计</t>
  </si>
  <si>
    <t>镇</t>
  </si>
  <si>
    <t>村</t>
  </si>
  <si>
    <t>户数</t>
  </si>
  <si>
    <t>人数</t>
  </si>
  <si>
    <t>中央</t>
  </si>
  <si>
    <t>省级</t>
  </si>
  <si>
    <t>市级</t>
  </si>
  <si>
    <t>县级</t>
  </si>
  <si>
    <t>项目已完工（√）</t>
  </si>
  <si>
    <t>项目未完工</t>
  </si>
  <si>
    <t>已竣工且验收</t>
  </si>
  <si>
    <t>已竣工未验收</t>
  </si>
  <si>
    <t>尚未开工（√）</t>
  </si>
  <si>
    <t>项目建设进度（%）</t>
  </si>
  <si>
    <t>县级公示(县政府网站)</t>
  </si>
  <si>
    <t>镇村公示(公开栏)</t>
  </si>
  <si>
    <t>整合方案(项目计划)公示</t>
  </si>
  <si>
    <t>项目资金安排情况公示</t>
  </si>
  <si>
    <t>项目实施前公示</t>
  </si>
  <si>
    <t>项目实施后公示</t>
  </si>
  <si>
    <t>绩效目标实现情况</t>
  </si>
  <si>
    <t>开展项目绩效评价</t>
  </si>
  <si>
    <t>基础设施</t>
  </si>
  <si>
    <t>马畅镇</t>
  </si>
  <si>
    <t>发改局</t>
  </si>
  <si>
    <t>马畅镇2025年中央以工代赈项目</t>
  </si>
  <si>
    <t>硬化道路长4274米，宽2-4米，厚0.18米，硬化面积12639平方米及其他配套设施。</t>
  </si>
  <si>
    <t>2025年01月-2025年12月</t>
  </si>
  <si>
    <t>计划带动务工50人，发放劳务报酬48万元，占中央财政资金32%，设置公益岗位2个。</t>
  </si>
  <si>
    <t>东社村</t>
  </si>
  <si>
    <t>否</t>
  </si>
  <si>
    <t>√</t>
  </si>
  <si>
    <t>谢村镇</t>
  </si>
  <si>
    <t>谢村镇杜家村2025年中央以工代赈项目</t>
  </si>
  <si>
    <t>硬化道路总长1660米，厚0.18米。其中，宽2.5米道路长500米，宽3米道路长850米，宽4米道路长310米;修建渠道长1569米，其中M7.5浆砌渠道1268米，500*500C20混凝土渠长301米及其他配套设施建设。</t>
  </si>
  <si>
    <t>计划带动务工62人，发放劳务报酬51万元，占中央财政资金34%，设置公益岗位2个。</t>
  </si>
  <si>
    <t>杜家村</t>
  </si>
  <si>
    <t>产业发展</t>
  </si>
  <si>
    <t>农业农村局</t>
  </si>
  <si>
    <t>2025年洋县脱贫户及监测户产业直补项目</t>
  </si>
  <si>
    <t>较以往年度，脱贫户和监测户新发展养牛1530头、食用菌30000袋、药材3000亩、猪2000头等，每户当年最高奖补不超过2000元。</t>
  </si>
  <si>
    <t>2025.01-2025.12</t>
  </si>
  <si>
    <t>按照《洋县产业发展奖帮扶工作方案》，项目建成促进群众自主发展种植养殖等产业，巩固脱贫成效，受益脱贫户和监测户21000人，户均增收1000元</t>
  </si>
  <si>
    <t>洋县18个镇（街道）</t>
  </si>
  <si>
    <t>280个村（社区）</t>
  </si>
  <si>
    <t>是</t>
  </si>
  <si>
    <t>龙亭镇</t>
  </si>
  <si>
    <t>2025年龙亭镇龙亭田园综合体有机果品种植和生态循环智慧养殖园区建设项目</t>
  </si>
  <si>
    <t>改建气调库一座1800立方米，配套果园防雹网60000平方米，建设水肥一体化果园100亩及配套水肥系统、砂石过滤器、叠片过滤器、水泵机组及控制柜各一套，配套主管道约1000米，支管道约3000米，配备DN20pe滴灌管约35000米。</t>
  </si>
  <si>
    <t>2025.1-2025.12</t>
  </si>
  <si>
    <t>项目属于经营性资产，项目建成后产权归属于龙亭镇龙亭村、镇江村、杨湾村集体所有。由洋县鸿源农业循环发展有限公司、洋县路云芳百果园家庭农场、洋县军绿家庭农场承包经营，承包期限5年以上，村集体年收益不低于11万元。由村集体制定收益分配方案，实行差异化分配。其中40%用于发展壮大村集体经济，60%向集体经济组织成员分红，并重点倾斜脱贫户和监测对象。受益户600户2210人，其中脱贫户200户563人、监测对象12户60人。受益方式：1.通过劳务用工增加工资性收入，带动务工人数180人（其中脱贫户和监测户30人），人均务工增收1000元；2.村集体分红600户2210人，其中脱贫户200户563人。</t>
  </si>
  <si>
    <t>龙亭村、镇江村、杨湾村</t>
  </si>
  <si>
    <t>金水镇</t>
  </si>
  <si>
    <t>2025年洋县金水镇金水村大梁果业产业园改造提升项目</t>
  </si>
  <si>
    <t>200亩产业园水肥一体化建设，1.安装智能过滤系统一套;2.埋设PE DN90主管道约5000米，PE DN63支管道约8000米，配备PE DN20pe滴灌管约20000米，稳流器8000个，蓄水池120m³  5×10米 高2.4米，设备用房20m²。</t>
  </si>
  <si>
    <t>项目属于经营性资产，项目建成后项目产权归属金水村集体。由鸿源公司承包经营，村集体年收益不低于3万元，承包期限5年以上，其中40%用于发展壮大村集体经济，60%向集体经济组织成员分红，并重点倾斜脱贫户和监测对象，受益群众48户122人，户均年增收300元，其中脱贫户18户55人，户均年增收300元。受益方式：1.带动务工人数23人（其中脱贫户及监测户8人），2.村集体分红48户122人，其中脱贫户18户55人</t>
  </si>
  <si>
    <t>金水村</t>
  </si>
  <si>
    <t>2025年洋县龙亭镇黄索溪村基质蓝莓栽培基地建设项目</t>
  </si>
  <si>
    <t>建设基质栽培钢构保温大棚4500㎡及配套水肥系统、砂石过滤器、叠片过滤器、水泵机组及控制柜各一套，配套 DN90/DN50主管道合计约500米，DN20支管道约1200米。</t>
  </si>
  <si>
    <t>项目属于经营性资产，项目建成后产权归属于黄索溪村集体所有。通过承包给汉中鑫荣果农业综合开发有限公司经营，承包期限5年以上，村集体年收益不低于11.32万元。由村集体制定收益分配方案，实行差异化分配。其中40%用于发展壮大村集体经济，60%向集体经济组织成员分红，并重点倾斜脱贫户和监测对象。受益户142户581人，其中脱贫户43户108人、监测对象7户19人，户均增收200元。受益方式：1.通过劳务用工增加工资性收入，带动务工人数70人（其中脱贫户和监测户40人），人均务工增收1000元；2.村集体分红80户102人，其中脱贫户40户132人。</t>
  </si>
  <si>
    <t>黄索溪村</t>
  </si>
  <si>
    <t>关帝镇</t>
  </si>
  <si>
    <t>2025年洋县关帝镇铁河街村椴木香菇产业发展项目</t>
  </si>
  <si>
    <t>发展椴木香菇300架，建设150米防护堤等。</t>
  </si>
  <si>
    <t>项目属于经营性资产,产权归铁河街村集体所有,建成后通过承包给王斌经营,村集体年收益不低于2.4万元，承包期限5年以上,总投资60万元，承包到期恢复原有数量。通过资产收益,村股份经济合作社年收益3万元、由村集体制定收益分配方案,实行差异化分配。其中40%用于发展壮大村集体经济。60%向村经济组织成员分红,并重点倾斜监测对象户,受益总人口32户97人,户均年增收500元。其中脱贫户及监测户13户29人、户均年增收入500元,受益方式:1、集体分红25户52人,其中脱贫户及监测户10户13人;2、劳务用工共带动10户10人,其中脱贫户和监测对象6户6人;3、土地流转涉及2户1万元。</t>
  </si>
  <si>
    <t>铁河街村</t>
  </si>
  <si>
    <t>槐树关镇</t>
  </si>
  <si>
    <t>2025年洋县槐树关镇张沟村金耳种植项目</t>
  </si>
  <si>
    <t>新建钢管结构大棚1300㎡，发展椴木金木耳200架，安装喷灌管道,PE75φ长60m,PE50φ长110m，PE32φ长250m及小型抽水泵1个。</t>
  </si>
  <si>
    <t>项目属于经营性资产，产权归张沟村集体所有，项目建成后移交村集体，村集体通过托管的方式进行经营管理（委托人：刘汉丽），村集体年收益不低于0.76万元，承包期限5年以上，由村集体制定收益分配方案，实行差异化分配，其中40%用于发展壮大集体经济，60%向集体经济组织分红重点倾斜脱贫户和监测对象。预计带动务工人数15人，受益总人口15户45人,户均年增收500元。其中脱贫户及监测户10户30人（其中脱贫户及监测对象10人）发放劳务报酬（30%）0.6万元，人均务工增收500元。</t>
  </si>
  <si>
    <t>张沟村</t>
  </si>
  <si>
    <t>黄家营镇</t>
  </si>
  <si>
    <t>2025年洋县黄家营镇真符村天麻产业园建设项目</t>
  </si>
  <si>
    <t>新建天麻种植大棚2430㎡,配套遮阳网,卷膜器及灌溉设施等</t>
  </si>
  <si>
    <t>项目属于经营性资产，形成资产归村集体所有，通过承包寇冠、翟志鹏经营，村集体年收益不低于3.6万元，承包期限5年以上，制定收益分配方案，实行差异化分配。40%用于发展壮大集体经济，60%向集体经济组织分红重点倾斜脱贫户和监测对象。受益总人口48户156人，其中脱贫户和监测户共16户46人，户均增收550元。受益方式：1.集体分红带动13户43人，其中脱贫户和监测户共13户43人；2.劳务用工12户12人，其中脱贫户9户9人。</t>
  </si>
  <si>
    <t>真符村</t>
  </si>
  <si>
    <t>溢水镇</t>
  </si>
  <si>
    <t>2025年溢水镇食用菌产业园建设项目</t>
  </si>
  <si>
    <t>新建智能联动大棚2640平方米；新建冷库1座占地100平方米等。</t>
  </si>
  <si>
    <t>项目属于经营性资产，发展食用菌产业，形成资产归村集体所有，通过承包给汉中新溢兴农业综合开发有限公司经营，承包期5年以上，村集体年收益不低于3.248万元，由村集体制定收益分配方案，实行差异化分配。其中40%用于发展壮大村集体经济，60%向集体经济组织成员分红，并重点倾斜脱贫户和监测对象。项目按照集体收益分红带动群众45户136人，其中脱贫户22户63人受益群众45户136人，其中脱贫户22户63人，户均增收200元。受益方式：1.集体分红45户136人，其中脱贫户22户63人；2.劳务用工受益11人，其中脱贫户2人；3、技术服务23人。</t>
  </si>
  <si>
    <t>尹家泉村</t>
  </si>
  <si>
    <t>2025年洋县溢水镇花园村食用菌种植发展项目</t>
  </si>
  <si>
    <t>新发展食用菌700架，搭建遮阴网2893.02平方米，购置10t地磅1套；新建烘干房60平方米，购置烘干机3台；新建20立方米蓄水池1座，新建3米深水井1口，配套灌溉管网等</t>
  </si>
  <si>
    <t>项目属于经营性资产，发展食用菌产业，形成资产归村集体所有，通过承包给种植大户李庆林经营，承包期5年以上，椴木食用菌棒采取担保抵押形式，承包到期恢复原有数量。村集体年收益不低于3.2万元，由村集体制定收益分配方案，实行差异化分配。其中40%用于发展壮大村集体经济，60%向集体经济组织成员分红，并重点倾斜脱贫户和监测对象。受益总人口132户372人，其中脱贫户51户150人，户均增收200元。受益方式：1.集体分红带动132户372人，其中脱贫户51户150人；2.劳务用工受益8人，其中脱贫户2人；3、技术服务16人。</t>
  </si>
  <si>
    <t>花园村</t>
  </si>
  <si>
    <t>2025年溢水镇西河村食用菌种植发展项目</t>
  </si>
  <si>
    <t>新发展食用菌600架，搭设遮阴网棚4673.35平方米；新建烘干房48平方米，安装烘干机1台；抽水机井2个，配套水电线路及抽水机；片石浆砌防护墙111.72立方米，混凝土防护14.96立方米等。</t>
  </si>
  <si>
    <t>项目属于经营性资产，发展食用菌产业，形成资产归村集体所有，通过承包给吕超经营，承包期5年以上，村集体年收益不低于2.8万元，承包到期恢复原有数量。由村集体制定收益分配方案，实行差异化分配。其中40%用于发展壮大村集体经济，60%向集体经济组织成员分红，并重点倾斜脱贫户和监测对象。椴木食用菌棒采取担保抵押形式，承包到期恢复原有数量。受益群众121户348人，其中脱贫户41户136人，户均增收200元。受益方式：1.集体分红带动121户348人，其中脱贫户41户136人；2.劳务用工受益12人，其中脱贫户3人；3.技术服务13人</t>
  </si>
  <si>
    <t>西河村</t>
  </si>
  <si>
    <t>黄金峡镇</t>
  </si>
  <si>
    <t>2025年洋县黄金峡镇中沟村中药材产业园壮大村集体经济项目</t>
  </si>
  <si>
    <t>新建中药材加工厂房455㎡，烘干设备一套，切丝切片设备一套，打包机一台，传送机一台，升降平台一台，脱毛机一台，去杂机一台，清洗机一台，出料机一台，连翘苗36000株，晾晒场80平方米，32马力三轮车一辆用于中药材产品运输等。</t>
  </si>
  <si>
    <t>项目属于经营性资产，发展中药材产业，形成资产归村集体所有，村种植大户屈进承包，承包期5年以上，村集体年收益不低于4.4万元，由村集体制定收益分配方案，实行差异化分配。其中40%用于发展壮大村集体经济，60%向集体经济组织成员分红，并重点倾斜脱贫户和监测对象。受益总人口178户623人，其中脱贫户70户213人，监测户13户54人，户均年增收200元。受益方式：1.集体分红带动178户623人，其中脱贫户70户213人，监测户13户54人；2.入园务工受益30户30人，其中脱贫户10户10人；3.带动周边群众种植连翘3户9人。</t>
  </si>
  <si>
    <t>中沟村</t>
  </si>
  <si>
    <t>2025年洋县黄家营镇三岔村丹皮种植项目</t>
  </si>
  <si>
    <t>种植丹皮100亩</t>
  </si>
  <si>
    <t>项目属于经营性资产，形成资产归村集体所有，建成后由洋县玲甲成食用菌种植场经营，年收益4.8万元，承包期5年以上，制定收益分配方案，实行差异化分配,40%用于发展壮大集体经济，60%向集体经济组织分红重点倾斜脱贫户和监测对象。受益农户80户252人，其中脱贫户和监测户30户98人。1.收益分红带动40户152人，其中脱贫户和监测户共10户28人；2.劳务用工受益户10户15人，其中脱贫户6户6人；3.带动种植技术培训6户6人。</t>
  </si>
  <si>
    <t>三岔村</t>
  </si>
  <si>
    <t>桑溪镇</t>
  </si>
  <si>
    <t>2025年洋县桑溪镇碌竹坪村有性天麻育种及栽培项目</t>
  </si>
  <si>
    <t>1、新建8m*20m天麻育种大棚49个；2、新建8m*5m*2m砖砌蓄水池一座（净蓄水量80m³）；3、新建5m*10.8m仓储房一座（54㎡）；4、新建遮阴棚10492.62㎡；5、购置7.5KW潜水泵1台、增压泵1台；6、其它相关配套设施（手动卷膜机、旋转式喷头、桦木棒、蜜环菌、萌发菌、天麻熟果、DN50PE管、DN50PE管、DN50球阀、电线、空开、配电箱）等。</t>
  </si>
  <si>
    <t>项目属于经营性资产，建成后产权归碌竹坪村集体所有。由卿兆田户承包经营，村集体年收益不低于6万元，承包期5年以上，由村集体制定收益分配方案 ，实行差异化分配 。其中40%用于发展壮大村集体经济 ，60%向集体经济组织成员分红，并重点倾斜脱贫户和监测对象。受益总人口76户242人，其中脱贫户和监测对象52户153人，户均增收300元。受益方式：1. 集体分红带动76户，其中脱贫户及监测户52户；2.劳务用工受益20户35人其中脱贫户12户35人；3.带动周边群众发展天麻产业3户15人。</t>
  </si>
  <si>
    <t>碌竹坪村</t>
  </si>
  <si>
    <t>2025年度洋县龙亭镇龙亭村软籽石榴水肥一体化建设项目</t>
  </si>
  <si>
    <t>安装微喷头11939个；埋设DN100（PE管道）1623米；埋设DN50(PE管道）2198米；布设DN20（PE 管道）17900米。增设智慧过滤系统一套（全自动水源过滤器、水肥一体机）。</t>
  </si>
  <si>
    <t>项目属于经营性资产，项目建成后产权归属于龙亭村集体所有。通过承包由洋县鸿源公司运行经营，承包期限5年以上，村集体年收益不低于3万元。由村集体制定收益分配方案，实行差异化分配。其中40%用于发展壮大村集体经济，60%向集体经济组织成员分红，并重点倾斜脱贫户和监测对象。受益户113户335人，其中脱贫户43户135人、监测对象6户19人，户均增收500元。收益方式：1.通过劳务用工增加工资性收入，带动务工人数60人（其中脱贫户和监测户10人），人均务工增收2000元；2.村集体分红113户335人，其中脱贫户43户135人。</t>
  </si>
  <si>
    <t>龙亭村</t>
  </si>
  <si>
    <t>2025年度洋县龙亭镇杨家湾村股份合作社500亩有机猕猴桃微喷建设项目</t>
  </si>
  <si>
    <t>增设智慧过滤系统一套（全自动水源过滤器、水肥一体机）。安装检查井（电磁阀门检查井）20座；安电磁阀门20个；安装微喷头21796个；埋设DN100（PE 管道）1145米；埋设 DN50(PE管道）1545米；布设DN20（PE 管道）12906米。</t>
  </si>
  <si>
    <t>项目属于经营性资产，项目建成后产权归属于杨家湾村集体所有。通过承包由汉中博远军绿农业有限公司运行经营，承包期限5年以上，村集体年收益不低于2.8万元。由村集体制定收益分配方案，实行差异化分配。其40%用于发展壮大村集体经济，60%向集体经济组织成员分红，并重点倾斜脱贫户和监测对象。受益户42户120人，其中脱贫户22户66人，户均增收500元。收益方式：1.通过劳务用工增加工资性收入，带动务工人数40人（其中脱贫户和监测户10人），人均务工增收2000元；2.村集体分红受益户42户120人，其中脱贫户22户66人、监测对象10户29人。</t>
  </si>
  <si>
    <t>杨家湾村</t>
  </si>
  <si>
    <t>2025年溢水镇岭底村特色南瓜种植基地配套项目</t>
  </si>
  <si>
    <t>干砌石田坎450米，浆砌石田坎108米；布设DN63PE配水支管1500米，Φ16滴灌带（厚0.3mm）10000米；新建安全防护网300米；新建仓储房1座，面积18平方米。安装抽水泵1台，旋耕机1台等。</t>
  </si>
  <si>
    <t>项目属于经营性资产，发展南瓜种植产业，形成资产归村集体所有，通过承包给种植大户余林江经营，承包期5年以上，村集体年收益不低于2.28万元，由村集体制定收益分配方案，实行差异化分配。其中40%用于发展壮大村集体经济，60%向集体经济组织成员分红，并重点倾斜脱贫户和监测对象。受益群众72户221人，其中已脱贫户56户173人，户均增收200元。受益方式：1.72户221人，其中脱贫户56户173人；2.劳务用工受益群众8人，其中脱贫户3人；3.技术服务11人</t>
  </si>
  <si>
    <t>岭底村</t>
  </si>
  <si>
    <t>2025年洋县龙亭镇杨家湾村12至13组蔬菜基地配套设施项目</t>
  </si>
  <si>
    <t>新建φ600mm机井1座，200t蓄水池1座，抽水泵1台，铺设Ø90PE输水管道500米，铜芯电缆200米，铺设Ø63PE配套水管1200米，铺设D16PE滴灌管5000米等。</t>
  </si>
  <si>
    <t>项目属于经营性资产，项目建成后产权归属于杨家湾村集体所有。通过承包由陕西稻渔悦生态农业发展有限公司运行经营，承包期限5年以上，村集体年收益不低于1.8万元。由村集体制定收益分配方案，实行差异化分配。其中40%用于发展壮大村集体经济，60%向集体经济组织成员分红，并重点倾斜脱贫户和监测对象。受益户22户65人，其中脱贫户12户29人，户均增收500元。收益方式：1.通过劳务用工增加工资性收入，带动务工人数20人（其中脱贫户和监测户6人），人均务工增收500元；2.村集体分红22户，其中脱贫户12户。</t>
  </si>
  <si>
    <t>洋州街道办事处</t>
  </si>
  <si>
    <t>2025年洋县洋州街道东联村蓝莓产业园有机蔬果采摘体验园建设项目</t>
  </si>
  <si>
    <t>1、蔬果采摘温控大棚建设4688平米；2、20台温控设备水源热泵空调机组，型号：FLS-70/WK-RL，及配套供电设施电缆，供水设施PE水管等。</t>
  </si>
  <si>
    <t>项目属于经营性资产，发展农耕体验产业，形成资产归村集体所有，通过洋县蓝莓公司承包方式经营，承包期5年以上，村集体年收益不低于6.88万元，由村集体制定受益分配方案，实行差异化分配。其中40%用于发展壮大村集体经济，60%向集体经济组织成员分红，并重点倾斜脱贫户和监测对象。受益总人口120户420人，户均年增收500元，其中脱贫户40户124人，监测户3户8人，户均年增收500元。受益方式：1.集体分红带动120户420人，其中脱贫户40户124人，监测户3户8人；2.入园务工受益15户15人，其中脱贫户3户3人；3.壮大集体经济受益。</t>
  </si>
  <si>
    <t>东联村</t>
  </si>
  <si>
    <t>2025年溢水镇上溢水村食用菌产业园配套设施项目</t>
  </si>
  <si>
    <t>建设智能大棚2座，单座长48米，宽13米，配套遮阳棚、电气、给水设施；建设仓储9间，占地160平方米等</t>
  </si>
  <si>
    <t>项目属于经营性资产，产权归上溢水经济合作社所有，建成后移交村集体管理维护，改善产业园生产条件和仓储能力，增加年产量降低生产投入的成本，承包给洋县望奎食用菌专业种植合作社，承包期5年以上，村集体年收益不低于2.28万元。由村集体制定收益分配方案，实行差异化分配。其中40%用于发展壮大村集体经济，60%向集体经济组织成员分红，并重点倾斜脱贫户和监测对象。受益方式：1.集体收益分红带动群众34户122人，其中脱贫户25户69人，户均增收300元；2.劳务用工受益35人，其中脱贫户5人；3.技术服务23人。</t>
  </si>
  <si>
    <t>上溢水村</t>
  </si>
  <si>
    <t>2025年洋县龙亭镇黄索溪村循环养殖基地续建项目</t>
  </si>
  <si>
    <t>新建肉猪养殖圈舍750平方米，30t料塔壹台，料线系统2套，双面料槽24个，不锈钢格棚120平方米。地暖400平方米，锅炉壹台。排污水泵贰台。室外配套电器1套。室外给水管网1套，80米深机井一座，包含水质净化系统壹套，配电箱，水泵。</t>
  </si>
  <si>
    <t>项目属于经营性资产，项目建成后产权归属于黄索溪村集体所有。通过承包给汉中鑫荣果农业综合开发有限公司经营，承包期限5年以上，村集体年收益不低于6万元。由村集体制定收益分配方案，实行差异化分配。其中40%用于发展壮大村集体经济，60%向集体经济组织成员分红，并重点倾斜脱贫户和监测对象。受益户82户281人，其中脱贫户33户108人、户均增收500元。受益方式：1.通过劳务用工增加工资性收入，带动务工人数70人（其中脱贫户和监测户40人），人均务工增收1000元；2.村集体分红80户，其中脱贫户33户。</t>
  </si>
  <si>
    <t>2025年槐树关镇马沟村养鸡场基础设施改造提升工程</t>
  </si>
  <si>
    <t>新建大口井1座、蓄水池1座；新建鸡舍120㎡、饲料间一座、杀鸡操作台12㎡，排污及配套设备</t>
  </si>
  <si>
    <t>项目属于经营性资产，建成后产权归马沟村集体所有。通过承包给李成杰经营，村集体年收益不低于2.28万元，承包期限5年以上，由村集体制定收益分配方案，实行差异化分配。其中40%用于发展壮大村集体经济，60%向集体经济组织成员分红，并重点倾斜脱贫户和监测对象。受益总人口35户91人，其中脱贫户13户35人，户均增收500元。受益方式：1.集体分红15户31人，其中脱贫户及监测户10户25人；2.劳务用工3户3人，其中脱贫户2户2人；3、订单收购带动30户72人，其中脱贫户及监测户10户33人。</t>
  </si>
  <si>
    <t>马沟村</t>
  </si>
  <si>
    <t>2025年洋县黄金峡镇杨庄村工厂化陆地养鱼项目</t>
  </si>
  <si>
    <t>建一座270平方米厂房，轻钢结构，镀锌高位鱼池7座，螺丝风机1台，抽水机2台，汽油发电机1台，供氧设备1套，全自动监测系统1套，完善给水管道300米及配套附属设施等。</t>
  </si>
  <si>
    <t>项目属于经营性资产，发展养殖产业，形成资产归村集体所有，通过本次养殖大户王启君经营，村集体年收益不低于1.4万元，承包期不低于5年。由村集体制定收益分配方案，实行差异化分配。其中40%用于发展壮大村集体经济，60%向集体经济组织成员分红，并重点倾斜脱贫户和监测对象。受益总人口45户140人，户均年分红增收500元，其中脱贫户22户74人，监测户2户6人，户均年增收200元。建设期参与务工8人次，人均增收2000元；带动村民20人参与养殖。</t>
  </si>
  <si>
    <t>杨庄村</t>
  </si>
  <si>
    <t>2025年溢水镇时家坡村生猪养殖二期项目</t>
  </si>
  <si>
    <t>续建现代化标准生猪养殖场一座，占地615平方米，配套水电等设施等。</t>
  </si>
  <si>
    <t>建设生猪养殖场，发展生猪养殖产业，形成资产归村集体所有，通过承包给汉中仲名新农业发展有限公司经营，承包期5年以上，村集体年收益不低于3.95万元，由村集体制定收益分配方案，实行差异化分配。其中40%用于发展壮大村集体经济，60%向集体经济组织成员分红，并重点倾斜脱贫户和监测对象。受益总人口108户389人，其中脱贫户85户289人，户均增收200元。受益方式：1.集体分红带动108户389人，其中脱贫户85户289人；2.劳务用工受益3户12人，其中脱贫户1户3人。</t>
  </si>
  <si>
    <t>时家坡村</t>
  </si>
  <si>
    <t>2025年洋县龙亭镇高原寺村养殖场配套设施建设项目</t>
  </si>
  <si>
    <t>新建养殖场面积23亩，养殖规模年出栏鹅4万羽，生产用房150平方米，仓库及加工场地800平方米，场地硬化。育雌棚舍两个，单个面积350平方米，过渡棚两个，单个面积350平方米，12张网片，大鹅棚9个，单个面积为200平方米，设置化粪池2座，大鹅棚四周1米高围栏，长度560米，及水电路配套设施建设等。</t>
  </si>
  <si>
    <t>项目属于经营性资产，项目建成后产权归属于高原寺村集体所有。通过承包给洋县瑞泰农业发展有限公司运行经营，承包期限5年以上，村集体年收益不低于3.2万元，由村集体制定收益分配方案，实行差异化分配。其中40%用于发展壮大村集体经济，60%向集体经济组织成员分红，并重点倾斜脱贫户和监测对象。受益户52户171人，其中脱贫25户75人，户均增收500元。受益方式：1.通过劳务用工增加工资性收入，带动务工人数20人（其中脱贫户和监测户10人），人均务工增收500元以上；2.村集体分红52户，其中脱贫户25户。3.土地流转带动24户73人，其中脱贫户4户12人.</t>
  </si>
  <si>
    <t>高原寺村</t>
  </si>
  <si>
    <t>2025年洋县谢村镇下溢水村金蝉养殖产业配套基础设施建设项目</t>
  </si>
  <si>
    <t>新建40亩金蝉基地喷灌设施机井1口：冷库2座70平方米；烘干设备2台；大棚4座：锅炉2套等</t>
  </si>
  <si>
    <t>此项目属经营性资产，建成后产权归下溢水村集体所有，建成后由汉中秦农佳昌农业发展有限公司运营，村集体年收益不低于2.12万元，由村集体制定收益分配方案，实行差异化分配，其中40%用于发展壮大集体经济，60%向集体经济组织分红并重点倾斜已脱贫户和监测对象。受益总人口29户86人，其中已脱贫户及监测户13户37人。户均年增收500元。受益方式：1.集体分红28户，其中已脱贫户及监测户13户；2.劳务用工15户38人，其中脱贫户6户19人。</t>
  </si>
  <si>
    <t>下溢水村</t>
  </si>
  <si>
    <t>2025年洋县龙亭镇龙亭村现代化养殖场建设项目</t>
  </si>
  <si>
    <t>新建圈舍2000平方米，30吨料塔2座，全自动化料线2套，等相关配套设施等</t>
  </si>
  <si>
    <t>项目属于经营性资产，项目建成后产权归属于龙亭村集体所有。通过承包由汉中绿创园农业综合开发有限公司运营，承包期限5年以上，村集体年收益不低于11.92万元，由村集体制定收益分配方案，实行差异化分配。其中40%用于发展壮大村集体经济，60%向集体经济组织成员分红，并重点倾斜脱贫户和监测对象。受益户152户481人，其中脱贫户63户180人，户均增收500元。受益方式：集体收益分红受益152户、脱贫户63户，户均增收300元。</t>
  </si>
  <si>
    <t>2025年洋县黄金峡镇商坪村养牛场配套设施建设项目</t>
  </si>
  <si>
    <t>建青储饲料加工厂房500平方米，硬化场面200平方米，粪便、饲料小型运输车辆一台，草料与饲料搅拌机一台，混凝土排水渠长160米，牛圈左侧砌护400立方，修建能繁母牛圈舍10间（长36米，宽5米，顶棚彩钢瓦搭建）等</t>
  </si>
  <si>
    <t>此项目属于经营性项目，发展村养殖产业，该项目建设后资产属于村经济合作社资产，租赁给养殖大户寇安民，村集体年收益不低于3.36万元，承包期限5年以上。由村集体制定收益分配方案，实行差异化分配。其中40%用于发展壮大村集体经济，60%向集体经济组织成员分红，并重点倾斜脱贫户和监测对象。改善养牛场生产条件，方便群众生产发展并降低年度青饲料20吨处理成本，受益群众45户104人，其中已脱贫户23户45人，受益方式：集体收益分红受益群众45户，脱贫户23户。项目预计带动务工人数10人（其中脱贫户4人），人均务工增收200元</t>
  </si>
  <si>
    <t>商坪村</t>
  </si>
  <si>
    <t>2025年洋县桑溪镇桑溪沟村生态养殖场家庭农场扩建圈舍配套粪污水设施项目</t>
  </si>
  <si>
    <t>1、新建浆砌石挡墙76.31方收顶80cm高1.5m基础高0.5m；2、新建钢结构养猪厂300m²（长30，宽10米）；3、取水地改造一处，取水管3KM。5、采购刮粪机2台等。</t>
  </si>
  <si>
    <t>此项目属于经营性资产，建成后属于桑溪沟村集体所有，由养殖户王远波户承包经营，承包期限5年，村集体年收益不低于2万元，其中40%用于发展壮大村集体经济 ，60%向集体经济组织成员分红，并重点倾斜脱贫户和监测对象 。受益群众30户85人，脱贫户16户39人。受益方式：集体收益分红受益群众30户、脱贫户16户。带动脱贫户16户发展养殖产业，带动监测户5户参与务工，户均增收300元。</t>
  </si>
  <si>
    <t>桑溪沟村</t>
  </si>
  <si>
    <t>2025年溢水镇刘庄村生态养鱼产业项目</t>
  </si>
  <si>
    <t>保温大棚596平方米，安装φ8米镀锌帆布养殖池高位鱼池6个，配套PE供水管网、供电、供氧设施1套</t>
  </si>
  <si>
    <t>项目属于经营性资产，发展水产养殖产业，形成资产归村集体所有，通过承包给养殖大户余世华经营，承包期5年以上，村集体年收益不低于1.2万元，由村集体制定收益分配方案，实行差异化分配。其中40%用于发展壮大村集体经济，60%向集体经济组织成员分红，并重点倾斜脱贫户和监测对象。受益总人口22户59人，其中脱贫户及监测对象12户41人，户均增收200元。受益方式：1.集体分红22户，其中脱贫户12户41人；2.劳务用工受益3户12人，其中脱贫户1户3人。3、技术服务5户17人。</t>
  </si>
  <si>
    <t>刘庄村</t>
  </si>
  <si>
    <t>2025年溢水镇窑坪村冷水鱼养殖项目</t>
  </si>
  <si>
    <t>安装φ8米高位鱼池20个；仓储房1座40平方米；安装增氧设施2套，配套水电管网等设施等</t>
  </si>
  <si>
    <t>项目属于经营性资产，发展水产养殖产业，形成资产归村集体所有，通过承包给养殖大户陕西稻渔悦生态农业发展有限公司经营，承包期5年以上，村集体年收益不低于3.264万元，由村集体制定收益分配方案，实行差异化分配。其中40%用于发展壮大村集体经济，60%向集体经济组织成员分红，并重点倾斜脱贫户和监测对象。受益总人口62户217人，其中脱贫户及监测对象42户78人，户均增收400元。受益方式：1.集体分红62户，其中脱贫户及监测对象42户；2.劳务用工受益3人，其中脱贫户1人。3、技术服务5户17人</t>
  </si>
  <si>
    <t>窑坪村</t>
  </si>
  <si>
    <t>2025年溢水镇波溪村藕鱼套养建设项目</t>
  </si>
  <si>
    <t>清理淤积土方2350立方米，硬化饲料堆放场地710平方米，防洪砌护253立方米，简易仓储4间42平方米，φ300涵管20米，新建防护围网210米等。</t>
  </si>
  <si>
    <t>项目属于经营性资产，形成资产归村集体所有，通过承包给薛奇经营，承包期5年以上，村集体年收益不低于1.68万元，由村集体制定收益分配方案，实行差异化分配。其中40%用于发展壮大村集体经济，60%向集体经济组织成员分红，并重点倾斜脱贫户和监测对象。受益群众32户70人，其中已脱贫户18户45人，户均增收200元。受益方式：1.集体分红带动32户，其中脱贫户18户；2.劳务用工受益8人，其中脱贫户2人。</t>
  </si>
  <si>
    <t>波溪村</t>
  </si>
  <si>
    <t>2025年槐树关镇麻底村鱼塘产业园配套设施建设项目</t>
  </si>
  <si>
    <r>
      <rPr>
        <sz val="11"/>
        <rFont val="宋体"/>
        <charset val="134"/>
      </rPr>
      <t>新建池塘混凝土护坡231.09m³，池塘清淤，新建垂钓台</t>
    </r>
    <r>
      <rPr>
        <sz val="11"/>
        <rFont val="Calibri"/>
        <charset val="0"/>
      </rPr>
      <t>30</t>
    </r>
    <r>
      <rPr>
        <sz val="11"/>
        <rFont val="宋体"/>
        <charset val="134"/>
      </rPr>
      <t>个，购置增氧设备一套，新建仓储室</t>
    </r>
    <r>
      <rPr>
        <sz val="11"/>
        <rFont val="Times New Roman"/>
        <charset val="0"/>
      </rPr>
      <t>3</t>
    </r>
    <r>
      <rPr>
        <sz val="11"/>
        <rFont val="宋体"/>
        <charset val="134"/>
      </rPr>
      <t>间等</t>
    </r>
  </si>
  <si>
    <t>项目属于经营性资产，建成后产权归麻底村集体所有。通过承包大户王瑛经营管理，承包期限不低于5年，村集体年增加收入1.6万元，由村集体制定收益分配方案，实行差异化分配。其中40%用于发展壮大村集体经济，60%向集体经济组织成员分红，并重点倾斜脱贫户和监测对象。受益总人口26户54人，其中脱贫户15户37人，户均增收500元。受益方式：1.集体分红26户，其中脱贫户15户；2.劳务用工预计带动20户，其中脱贫户11户。</t>
  </si>
  <si>
    <t>麻底村</t>
  </si>
  <si>
    <t>2025年洋县龙亭镇平溪沟村软籽石榴产业园气调库建设项目</t>
  </si>
  <si>
    <t>新建气调库600m³，占地面积200㎡冷库设备及配套设施。砂夹石回填574立方米等。</t>
  </si>
  <si>
    <t>项目属于经营性资产，项目建成后产权归属于平溪沟村集体所有。通过承包由洋县英达颐康软籽石榴农业有限公司承包，承包期限5年以上，村集体年收益不低于3.8万元。其中40%用于发展壮大村集体经济，60%向集体经济组织成员分红，并重点倾斜脱贫户和监测对象。受益户59户148人，其中脱贫户28户78人，户均增收300元。受益方式：村集体分红59户，其中脱贫户28户，人均增收300元。</t>
  </si>
  <si>
    <t>平溪沟村</t>
  </si>
  <si>
    <t>2025年度洋县谢村镇四兴村中药材仓储冷链基础设施建设项目</t>
  </si>
  <si>
    <t>新建冷库体积200m³，保鲜库300m³,气调库100m³，轻钢大棚1座 ，以及相关配套设施等。</t>
  </si>
  <si>
    <t>此项目属经营性资产，建成后产权归四兴村集体所有，建成后由陕西佰卓康农业科技有限公司运营，承包期限5年以上。村集体年收益不低于3.28万元。由村集体制定收益分配方案，实行差异化分配，其中40%用于发展壮大集体经济，60%向集体经济组织分红并重点倾斜已脱贫户和监测对象。受益总人口30户79人，其中已脱贫户16户43人。户均年增收500元。受益方式：1.集体分红30户，其中已脱贫户16户；2.劳务用工5户8人，其中脱贫户3户4人。3.带动周边群众52户发展中药材种植产业。</t>
  </si>
  <si>
    <t>四兴村</t>
  </si>
  <si>
    <t>2025年谢村镇范坝村800吨冷链仓储项目</t>
  </si>
  <si>
    <t>总建筑面积约210㎡，层高5.5m储存粮食和蔬菜的恒温冷库1栋、制冷设备1套及水、电等附属配套设施等</t>
  </si>
  <si>
    <t>项目建成后属于经营性资产项目，产权归范坝村集体所有，由洋县呈弘农业有限责任公司运营，承包期限5年以上。村集体年收益不低于3.4万元，由村集体制定收益分配方案，实行差异化分配。其中40%用于发展壮大村集体经济，60%向集体经济组织成员分红，并重点倾斜脱贫户和监测对象。受益总人口50户140人，其中脱贫户30户83人，户均增收500元。受益方式：1、集体分红受益50户，其中脱贫户30户；2、项目建设期带动农村劳动力务工就业15人，其中脱贫人口4人，人均增收600元；3、项目运营后发展带动农村劳动力务工就业12人，其中脱贫户4人，户均增收2000元；</t>
  </si>
  <si>
    <t>范坝村</t>
  </si>
  <si>
    <t>2025年龙亭镇老君庙村杂果气调库建设项目</t>
  </si>
  <si>
    <t>1、新建气调库300立方米，2、新建果品分拣房及彩钢棚120平方米，3、新建抽水机井及配套水电设施，4、新建产业园围栏1800米， 高度1.7米等。</t>
  </si>
  <si>
    <t>项目属经营性资产，建成后资产归老君庙村集体所有，租赁给洋县志庆种植养殖场经营，承包期限5年以上，村集体年收益不低于3.84万元。由村集体制定收益分配方案，实行差异化分配。其中40%用于发展壮大村集体经济，60%向集体经济组织成员分红，并重点倾斜脱贫户和监测对象。可改善群众就业问题及产业滞销问题，受益群众58户130人，其中已脱贫户28户58人，收益方式：1.通过劳务用工增加工资性收入，带动务工人数13人（其中脱贫户6人），人均务工增收700元；2.村集体收益分红58户，其中脱贫户28户，户均增收300元。3.帮助产销带动20户，户均增收300元。</t>
  </si>
  <si>
    <t>老君庙村</t>
  </si>
  <si>
    <t>磨子桥镇</t>
  </si>
  <si>
    <t>2025年度洋县磨子桥镇牛砭村新建牛粪深加工项目</t>
  </si>
  <si>
    <t>新建厂房300平方米（轻钢结构），高温发酵一体机1套（GT-100），粪便堆放场地硬化1100平方米，20铲车一台，粪便运输车一台等。</t>
  </si>
  <si>
    <t>此项目属于经营性项目，该项目建设后资产属于村经济合作社资产，租赁给养殖大陈陆阳，村集体年收益不低于5.2万元，承包期限5年以上。由村集体制定收益分配方案，实行差异化分配。其中40%用于发展壮大村集体经济，60%向集体经济组织成员分红，并重点倾斜脱贫户和监测对象提升园区生产水平，带动70户189人。其中脱贫户36户108人，收益方式：集体收益分红农户70户，脱贫户36户。户均年增收500元以上</t>
  </si>
  <si>
    <t>牛砭村</t>
  </si>
  <si>
    <t>磨子桥镇牛家砭村蔬菜冷库建设项目</t>
  </si>
  <si>
    <t>建设80平方米蔬菜保鲜库，轻钢结构（内含制冷设备）等</t>
  </si>
  <si>
    <t>项目属于经营性资产，产权归村集体所有，由大户陕西信联宏景建设工程有限公司承包经营，承包期5年以上，村集体年收益不低于0.6万元，受益群众12户30人，其中脱贫户6户17人，通过实施该项目，带动脱贫户务工10人，人均增收200元.受益方式：1.集体分红带动12户，其中脱贫户6户.户均增收500元</t>
  </si>
  <si>
    <t>牛家砭村</t>
  </si>
  <si>
    <t>2025年龙亭镇高家沟村粮食储存室及配套设施项目</t>
  </si>
  <si>
    <t>新建钢结构粮食仓储用房800平方米及防护等附属配套工程等。</t>
  </si>
  <si>
    <t>项目属于经营性资产，项目建成后产权归属于高家沟村集体所有。租赁给洋县金伟种养专业合作社运行经营，通过厂房出租，承包期限5年以上，村集体年收益不低于6.72万元，由村集体制定收益分配方案，实行差异化分配。其中40%用于发展壮大村集体经济，60%向集体经济组织成员分红，并重点倾斜脱贫户和监测对象。受益户96户282人，其中脱贫户53户144人，户均增收500元。收益方式：1.通过劳务用工增加工资性收入，带动务工人数60人（其中脱贫户12人），人均务工增收600元；2.村集体分红96户，其中脱贫户53户。3.土地流转带动4户8人，其中脱贫户2户3人.</t>
  </si>
  <si>
    <t>高家沟村</t>
  </si>
  <si>
    <t>纸坊街道办</t>
  </si>
  <si>
    <t>2025年洋县纸坊街道韩家湾村农产品加工存储建设项目</t>
  </si>
  <si>
    <t>建设农林产品加工厂房1200平方米，产品储存厂房1600平方米，安装农产品加工生产线1条，改造厂区场地1700平方米及水电等配套设施等。</t>
  </si>
  <si>
    <t>该项目属于公益性资产，产权归韩家湾村股份经济合作社所有，租赁给汉中益嘉合木业有限公司张海燕运行经营，承包期限5年以上，建成后移交村股份经济合作社进行管理维护运营。促进村股份经济合作社年收益11.9万元。受益群众396户1206人，其中已脱贫户28户61人，项目拟采取以工代赈方式开展，预计带动务工人数40人（其中脱贫户及监测户10人），发放劳务报酬（15%）44.4万元，人均务工增收11000元。</t>
  </si>
  <si>
    <t>韩家湾村</t>
  </si>
  <si>
    <t>茅坪镇</t>
  </si>
  <si>
    <t>2025年洋县茅坪镇长坝村中药材加工中心建设项目</t>
  </si>
  <si>
    <t>新建中药材加工厂房1座,面积290㎡；四线三箱动力电架设450米，购置链条式节能型烘干机两台、脱皮机四台、清洗机一台、沸煮机一台、装卸传送带一套、水井一眼等配套设备。</t>
  </si>
  <si>
    <t>项目属于经营性资产，建成后产权归长坝村股份经济合作社所有。通过承包给周亚民经营，承包期不低于5年，村集体年收益不低于5.52万元。由村集体制定收益分配方案，实行差异化分配。其中40%用于发展壮大村集体经济，60%向集体经济组织成员分红，并重点倾斜脱贫户和监测对象。受益人口69户172人，其中脱贫户23户57人。受益方式：1.受益人口69户172人，其中脱贫户23户57人。2.劳务用工共带动10户10人，其中脱贫户5户5人。3.带动村民提高农副产品及中药材产值效能。</t>
  </si>
  <si>
    <t>长坝村</t>
  </si>
  <si>
    <t>2025年洋县槐树关镇北梁村粉条加工厂配套设施项目</t>
  </si>
  <si>
    <t>购置烘干设备1套、旋流浓缩机1台及其他配套设施等</t>
  </si>
  <si>
    <t>项目建成后，产权归北梁村集体所有，通过承包给陈明明经营，承包期不低于5年，村集体每年收益1.64万元，由村集体制定收益分配方案，实行差异化分配，其中40%用于发展壮大集体经济，60%向集体经济组织分红并重点倾斜已脱贫户和监测对象。受益总人口28户77人，其中已脱贫户及监测户15户32人。户均增收300元以上。受益方式：1.集体分红28户，其中脱贫户15户；2.劳务用工5户5人，其中脱贫户3户3人。3.红薯订单收购。</t>
  </si>
  <si>
    <t>北梁村</t>
  </si>
  <si>
    <t>2025年龙亭镇杨家湾村蔬菜烘干产业链建设项目</t>
  </si>
  <si>
    <t>新建钢架构锅炉房一座建筑面积320平方米，生物质蒸汽锅炉1台及配套设施，多管除尘器1套，除尘器1套，省煤器1套及相关配套设施安装，蔬菜晾晒堆放场地硬化350㎡等。</t>
  </si>
  <si>
    <t>项目属于经营性资产，项目建成后产权归属于杨家湾村集体所有。通过承包由陕西大秦鹮农业科技有限公司运行经营，承包期限5年以上，村集体年收益不低于3.2万元。由村集体制定收益分配方案，实行差异化分配。其中40%用于发展壮大村集体经济，60%向集体经济组织成员分红，并重点倾斜脱贫户和监测对象。受益户50户140人，其中脱贫户及监测户28户73人，户均增收500元。收益方式：1.通过劳务用工增加工资性收入，带动务工人数20人（其中脱贫户6人），人均务工增收500元；2.村集体分红50户，其中脱贫户28户。</t>
  </si>
  <si>
    <t>2025年槐树关镇闫山村米面加工厂建设项目</t>
  </si>
  <si>
    <t>新建钢结构厂房1座104平方米，完善防护、电力及给排水工程等；购置常规小型大米剥壳机、洗麦机、磨面机等配套设备</t>
  </si>
  <si>
    <t>1.项目属于经营性资产，建成后产权归闫山村集体所有,承包给能人大户周建文经营管理，承包期限不低于5年，村集体年收益不低于2.24万元。由村集体制定收益分配方案，实行差异化分配。其中40%用于发展壮大村集体经济，60%向集体经济组织成员分红，并重点倾斜脱贫户和监测对象。所获收益用于发展村集体经济和向集体经济组织成员分红，全村238户农户均可受益。2.正常运营后，将惠及闫山、庞山、洛川等周边村落，解决村民跑远路加工粮食的问题，真正为农户办实事、办好事。集体收益分红受益30户，脱贫户16户。</t>
  </si>
  <si>
    <t>闫山村</t>
  </si>
  <si>
    <t>2025年谢村镇杜家村高塔粮食烘干设备建设项目</t>
  </si>
  <si>
    <t>新建粮食烘干厂房一座，占地200平方米，高塔粮食烘干设备一套（含电力设备）等</t>
  </si>
  <si>
    <t>烘干房建成后属于经营性资产项目，产权归杜家村集体所有，由刘建刚运营，承包期限不低于5年。村集体年收益不低于2.36万元，由村集体制定收益分配方案，实行差异化分配。其中40%用于发展壮大村集体经济，60%向集体经济组织成员分红，并重点倾斜脱贫户和监测对象。受益总人口41户120人，其中脱贫户20户53人，户均增收500元。受益方式：1、集体分红受益41户，其中脱贫户20户；2、项目建设期带动农村劳动力务工26人，其中脱贫人口10人，人均增收600元；3、项目运营后发展带动农村劳动力务工就业12人，其中脱贫户4人，户均增收2000元；</t>
  </si>
  <si>
    <t>2025年洋县龙亭镇老君庙村粮油深加工项目</t>
  </si>
  <si>
    <t>购买6LN-18/15SFa型大米生产设备1套、22-35型磨面机1套、MT6-400型挂面机1套，6YL-120型菜籽油深加工设备1套及饲料粉碎1套，水电及相关配套设施。</t>
  </si>
  <si>
    <t>项目属经营性资产，建成后资产归老君庙村集体所有，设备租赁给本村村民王明涛经营，承包期限5年以上，村集体每年收益不低于1.12万元以上。由村集体制定收益分配方案，实行差异化分配。其中40%用于发展壮大村集体经济，60%向集体经济组织成员分红。受益群众18户42人，其中脱贫户10户28人。集体收益分红受益农户18户，其中脱贫户10户。</t>
  </si>
  <si>
    <t>2025年溢水镇药树坝村食用菌加工项目</t>
  </si>
  <si>
    <t>新建464平方米轻钢结构厂房1座，新建108平方米仓储房，采购HM-300/600提升机、HM-1筛菇机、HM-220除尘机（脉冲式）、HM-420擦面机（带自动清洗）、HM-5全自动智能电烘干机等菌菇加工类机械设备1套。</t>
  </si>
  <si>
    <t>项目属于经营性资产，产权归村集体所有，建成后由张新明承包，承包期5年,村集体年收益不低于3.6万元，由村集体制定收益分配方案，实行差异化分配。其中40%用于发展壮大村集体经济，60%向集体经济组织成员分红，并重点倾斜脱贫户和监测对象。受益总人口72户212人，其中脱贫户53户162人，户均增收300元.受益方式：1.集体收益分红72户212人，其中脱贫户53户162人；2.劳务用工受益群众11人，其中脱贫户2人；3.土地流转费3户7人。</t>
  </si>
  <si>
    <t>药树坝村</t>
  </si>
  <si>
    <t>2025年溢水镇药树坝村粮食加工车间建设项目</t>
  </si>
  <si>
    <t>建设优质大米加工机械厂房1座200平方米，安装6LN-18/15SFa砻碾组合米机、MMJP63×3白米分级筛、MCMG13.8-1抛光机等大米加工设备1套；硬化堆放场地51平方米；防护砌护64.39立方米；</t>
  </si>
  <si>
    <t>项目属于经营性资产，产权归村集体所有，建成后由尚玉龙承包，承包期5年,村集体年收益不低于2万元，由村集体制定收益分配方案，实行差异化分配。其中40%用于发展壮大村集体经济，60%向集体经济组织成员分红，并重点倾斜脱贫户和监测对象。受益总人口72户212人，其中脱贫户53户162人，户均增收150元。受益方式：1.集体收益分红72户212人，其中脱贫户53户162人；2.劳务用工受益群众4人，其中脱贫户1人；</t>
  </si>
  <si>
    <t>2025年溢水镇后坝河村中药材加工车间建设项目</t>
  </si>
  <si>
    <t>新建轻钢厂房648平方米，仓储房72平方米；硬化场地1153平方米，砖砌防护围墙65米，药材烘干设备1套，YC-5S-500桔梗加工辅助设备1套，YC-5S-400元胡加工辅助设备1套。</t>
  </si>
  <si>
    <t>项目属于经营性资产，发展中药材加工产业，形成资产归村集体所有，通过承包给大户张建平经营，承包期5年以上，村集体年收益不低于9.8万元，由村集体制定收益分配方案，实行差异化分配。其中40%用于发展壮大村集体经济，60%向集体经济组织成员分红，并重点倾斜脱贫户和监测对象。受益群众153户351人，其中已脱贫户88户208人，户均增收350元。受益方式：1.集体分红153户，其中脱贫户88户，户均增收350元；2.劳务用工受益群众12人，其中脱贫户3人。3.技术服务35人。</t>
  </si>
  <si>
    <t>后坝河村</t>
  </si>
  <si>
    <t>2025年马畅镇野猪沟村养牛青储饲料加工及粪污综合利用项目</t>
  </si>
  <si>
    <t>新建1000m³青储饲料池一个，粪污沉淀池90m³； 购买打包机、揉丝机一套，清粪设施2套、粪污干湿分离机1台、粪污装载机1台、粪污转运车1辆、草料三轮自卸车1辆、60吨地磅一台等。</t>
  </si>
  <si>
    <t>项目属经营性资产，产权归野猪沟村所有，建成后移交村集体进行管理维护。承包给白宝军进行经营，承包期5年以上，村集体年收益不低于3.6万元，40%用于发展壮大集体经济，60%向集体经济组织分红重点倾斜脱贫户和监测对象。将对股份经济合作社所有股民进行分红。受益群众63户151人，其中已脱贫户38户98人，户均增收210元。受益方式：1.集体分红63户，其中脱贫户38户，户均增收210元；2、吸纳务工3人，人均增收2000元。</t>
  </si>
  <si>
    <t>野猪沟村</t>
  </si>
  <si>
    <t>黄安镇</t>
  </si>
  <si>
    <t>2025年洋县黄安镇何家村秸秆青储加工厂建设项目</t>
  </si>
  <si>
    <t>新建198平方米轻钢结构厂房，购置型号315秸秆操丝机一台;型号9YF2-5方草捆压机一台:6立方集料箱一个;型号DSC600皮带输送机2台:10立方上料箱1个;20型上料铲车一台;5吨地磅一台等</t>
  </si>
  <si>
    <t>项目属于经营性资产，产权归何家村集体所有，由大户靳建军承包经营，承包期5年以上，村集体年收益不低于19080元，由村集体制定收益分配方案，实行差异化分配。其中40%用于发展壮大村集体经济，60%向集体经济组织成员分红，并重点倾斜脱贫户和监测对象。受益群众38户91人，其中脱贫户20户69人；受益方式：1.集体分红38户，其中脱贫户20户，户均增收300元；增加就业岗位12个，人均增收180元。</t>
  </si>
  <si>
    <t>何家村</t>
  </si>
  <si>
    <t>2025年洋县磨子桥镇一心村新建乌药加工生产线一套</t>
  </si>
  <si>
    <t>新建污水处理线一条，预处理池一座直径6.6×2.6m，UASB厌氧塔基
础一处1，二级生化反应池一座2..1*10.1m，尾水处理池一座2.1*5.1m，储水回用池塘一座3.0*3.0*2.5m，新建设备间一座4*3*2.5m等</t>
  </si>
  <si>
    <t>项目属于经营性资产，项目建成后产权归属于村集体所有。通过承包给洋县瑞新种植专业合作社运行经营，承包期限5年以上，村集体年收益不低于6万元。带动农村经济发展，同时以务工的方式，人均增收500元。受益群众80户246人，其中脱贫户56户138人，受益方式：1.集体分红80户，其中脱贫户56户，户均增收500元；2.带动30名脱贫劳动力就业，户均增收300元</t>
  </si>
  <si>
    <t>一心村</t>
  </si>
  <si>
    <t>2025年洋县桑溪镇龙岗村食品厂建设项目（二期）</t>
  </si>
  <si>
    <t>1、新建钢结构厂房一座（11.5*17.5*4）200m²；2、采购烘干机一台：型号GXZH080H-PS；4、冷库一座（位于新建厂房内部）；5、新建挡墙：165方混凝土挡墙高1.5m长56m,收顶1.2m，基础深50；6、采购切片机一台等。</t>
  </si>
  <si>
    <t>项目属于经营性资产，建成后产权归龙岗村集体所有。项目建成后承包给洋县益阳农业发展有限公司经营，承包期5年以上，村集体年收益不低于3.44万元，；其中40%用于发展壮大村集体经济 ，60%向集体经济组织成员分红，并重点倾斜脱贫户和监测对象 。受益总人口51户153人，户均年增收200元，其中脱贫户和监测对象30户86人，户均增收500元。受益方式：1. 集体分红带动51户，其中脱贫户30户；2.带动群众务工25人，其中脱贫户10人；</t>
  </si>
  <si>
    <t>龙岗村</t>
  </si>
  <si>
    <t>2025年洋县桑溪镇金华村中药材加工建设项目（二期）</t>
  </si>
  <si>
    <t>在一期建设中药材加工园区内，配套建设中药材晾晒场面硬化804.74平方米，厂房屋后挡墙砌护片石800.25立方米（长55米，高6米），药材分拣堆放彩钢棚129平方米等，用于中药材加工发展等。</t>
  </si>
  <si>
    <t>项目属于经营性资产，建成后产权归金华村集体所有。由张建平承包经营，承包期5年以上，村集体年收益不低于2.32万元，由村集体制定收益分配方案 ，实行差异化分配 。其中40%用于发展壮大村集体经济 ，60%向集体经济组织成员分红，并重点倾斜脱贫户和监测对象 。受益总人口36户98人，其中脱贫户和监测对象23户53人，户均增收500元。受益方式：1. 集体分红带动36户，其中脱贫户23户；2.劳务用工受益10户30人其中脱贫户5户16人。</t>
  </si>
  <si>
    <t>金华村</t>
  </si>
  <si>
    <t>2025年谢村镇谢村村古法传统黄酒产业园建设项目</t>
  </si>
  <si>
    <t>规划建设车间厂房占地约600平方米，完善附属给排水、电力等配套工程；购置古法酿造前处理浸米罐2台，移动酒泵1台等，板框压滤机一套等设备，过滤灭菌工段硅藻土过滤机组1套、超高温灭菌机1套，蒸汽发生器一套等设备，罐装封口工段54位半自动洗瓶机1台，75型压盖机一台等设备及1台增压泵和1台3.6KW无油空压机等辅助配套设备等。</t>
  </si>
  <si>
    <t>此项目属于经营性资产项目，项目建成后产权归谢村村集体所有，由陈英运营，承包期5年以上。村集体年收益不低于11.6万元，由村集体制定收益分配方案，实行差异化分配。其中40%用于发展壮大村集体经济，60%向集体经济组织成员分红，并重点倾斜脱贫户和监测对象。受益总人口158户423人，其中脱贫户99户272人，户均增收500元。受益方式：1、集体分红受益158户，其中脱贫户99户；2、项目建设期带动农村劳动力务工就业15人，其中脱贫人口2人，人均增收2000元；3、项目运营后发展带动农村劳动力务工就业10人，其中脱贫户4人，户均增收400元；收购农户农产品35吨，受益150户，户均增收400元。</t>
  </si>
  <si>
    <t>谢村村</t>
  </si>
  <si>
    <t>2025年洋县槐树关镇月蔡村四组水毁砌护项目</t>
  </si>
  <si>
    <t>月蔡村四组水毁渠道修复，砌护长69米，高5米，共计833m³。</t>
  </si>
  <si>
    <t>此项目属公益性资产，产权归月蔡村集体所有，建成后交由村集体进行管护，改善农村生产灌溉用水泵问题，受益群众1053人，其中脱贫户606人。</t>
  </si>
  <si>
    <t>月蔡村</t>
  </si>
  <si>
    <t>2025年谢村镇四兴村退水渠砌护项目</t>
  </si>
  <si>
    <t>退水渠M7.5片石砌护长191米，宽2.0米</t>
  </si>
  <si>
    <t>项目属于公益性资产，项目建成后产权归四兴村所有，由村进行维护管理。改善农村生产灌溉用水泵问题，受益农户620户1830人，其中脱贫户及三类人群60户180人。</t>
  </si>
  <si>
    <t>2025年洋县洋州街道云阳村蔬菜种植智能联动大棚项目</t>
  </si>
  <si>
    <t>建设15亩蔬菜种植智能联动大棚，单个大棚长为80米，宽为8米，共10个等。</t>
  </si>
  <si>
    <t>项目属于经营性资产，发展我村种植养殖产业，形成资产归村集体所有，通过任绪生承包方式经营，承包期5年以上，村集体年收益不低于12万元，由村集体制定收益分配方案，实行差异化分配。其中40%用于发展壮大村集体经济，60%向集体经济组织成员分红，并重点倾斜脱贫户和监测对象。受益总人口169户353人，户均年增收100元，其中脱贫户88户204人，户均年增收150元。受益方式：1.集体分红带动169户，其中脱贫户88户；2.入园务工受益28户31人，其中脱贫户6户7人</t>
  </si>
  <si>
    <t>云阳村</t>
  </si>
  <si>
    <t>2025年洋县洋州街道东联村蓝莓产业园区大樱桃智慧大棚建设项目</t>
  </si>
  <si>
    <t>1、大樱桃智慧大棚建设15.8亩；2、配套21台加温设施为水源热泵空调机组，型号：FLS-70/WK-RL等。</t>
  </si>
  <si>
    <t>此项目属于经营性资产，产权归东联村集体所有，由洋县蓝莓公司承租使用，承包期5年以上，村集体年收益不低于11.96万元，村集体制定收益分配方案，实行差异化分配，其中40%用于发展壮大村集体经济，60%向集体经济组织成员分红，并重点倾斜脱贫户和监测对象。带动村域经济发展，并带动村民入园务工增收，受益群众150户385人，其中脱贫户和监测对象73户235人，户均增收300元。受益方式：1.集体分红带动150户，其中脱贫户73户；2.入园务工受益28户31人，其中脱贫户6户7人</t>
  </si>
  <si>
    <t>2025年洋县洋州街道东联村蓝莓产业园区蓝莓基质无土栽培智慧大棚建设项目</t>
  </si>
  <si>
    <t>1、蓝莓基质无土栽培智慧大棚建设16.18亩；2、配套28台加温设施为水源热泵空调机组，型号：FLS-70/WK-RL等。</t>
  </si>
  <si>
    <t>此项目属于经营性资产，产权归东联村集体所有，由洋县蓝莓公司承租使用，承包期5年以上，村集体年收益不低于11.84万元，村集体制定收益分配方案，实行差异化分配，其中40%用于发展壮大村集体经济，60%向集体经济组织成员分红，并重点倾斜脱贫户和监测对象。带动村域经济发展，并带动村民入园务工增收，受益群众160户385人，其中脱贫户和监测对象83户235人，人均增收300元。受益方式：1.集体分红带动160户，其中脱贫户83户；2.入园务工受益28户31人，其中脱贫户6户7人</t>
  </si>
  <si>
    <t>2025年洋县龙亭镇高家沟村农事服务中心建设项目</t>
  </si>
  <si>
    <t>新建轻钢厂房一座面积400平方米，购买LY1204-C1型拖拉机两台，1GKN230型旋耕机两台，4LZ-8G7A型履带式自走式全喂入收割机一台。</t>
  </si>
  <si>
    <t>项目属于经营性资产，项目建成后产权归属于高家沟村集体所有。通过本村高文枝运行经营，承包期5年以上，村集体年收益不低于3.52万元。由村集体制定收益分配方案，实行差异化分配。其中40%用于发展壮大村集体经济，60%向集体经济组织成员分红，并重点倾斜脱贫户和监测对象。受益户66户182人，其中脱贫户32户103人，户均增收500元。受益方式：村集体收益分红66户，其中脱贫户32户.</t>
  </si>
  <si>
    <t>2025年洋县龙亭镇平溪沟村农事服务中心建设项目</t>
  </si>
  <si>
    <t>新建钢结构加工厂房4间130平方米；购买6LN-18/15SFQ型打米机1套、22-35型磨面机1套、MT-300型压面机1套、6YL-170型全自动冷热螺旋榨油机1套、LY1204-C1型拖拉机1台、1GKN230型旋耕机1台。</t>
  </si>
  <si>
    <t>项目属于经营性资产，项目建成后产权归属于平溪沟村所有。交由章小庆运营，承包期限5年以上，村集体年增收不低于2.4万元，其中60%收益用于脱贫户和监测对象分红，40%用于壮大村集体经济和建设公益设施。可改善村民农业生产条件，方便群众，提高种粮积极性，提升群众满意度幸福感。受益总人口203户596人，其中脱贫户及监测户80户252人。</t>
  </si>
  <si>
    <t>2025年洋县黄安镇东村农事服务中心建设项目</t>
  </si>
  <si>
    <t>建150平方米轻钢结构厂房，旋耕机一台宽度270厘米，小麦施肥播种机一台270厘米、履带自走式全喂入收割机一台140马力、拖拉机一台200马力四轮驱动、秸秆还田机一台250厘米等。</t>
  </si>
  <si>
    <t>项目属于经营性资产，形成资产归东村集体所有，由大户杨树强承包经营，承包期5年以上，村集体年收益不低于2.8万元，由村集体制定收益分配方案，实行差异化分配。其中40%用于发展壮大村集体经济，60%向集体经济组织成员分红，并重点倾斜脱贫户和监测对象。受益总人口54户148人，户均年增收300元，其中脱贫户24户76人，户均年增收300元。受益方式：1.集体分红带动54户148人，其中脱贫户24户76人；2.生产加工服务务工受益4户7人，其中脱贫户1户2人。</t>
  </si>
  <si>
    <t>东村</t>
  </si>
  <si>
    <t>2025年洋县龙亭镇三合村农事服务中心建设项目</t>
  </si>
  <si>
    <t>购置CFB504-X型拖拉机2台，1GKN-180型旋耕机2套，2CM-1H型红薯起垄覆膜机1套，15SY-100型红薯杀秧机1套，4U-90D型红薯收获机1套，2TD-S2型土豆起垄覆膜机1套，15SY-100型土豆杀秧机1套，4U-90D型土豆收获机1套，油菜播种机1套，2BYF-4型玉米施肥播种机1套。</t>
  </si>
  <si>
    <t>项目属于经营性资产，项目建成后产权归属于三合村集体所有。通过承包给杨小安经营，承包期5年以上，村集体年收益不低于1.2万元。由村集体制定收益分配方案，实行差异化分配。其中40%用于发展壮大村集体经济，60%向集体经济组织成员分红，并重点倾斜脱贫户和监测对象。受益户16户48人，其中脱贫户10户30人，户均增收500元。受益方式：村集体分红16户，其中脱贫户10户。</t>
  </si>
  <si>
    <t>三合村</t>
  </si>
  <si>
    <t>洋县磨子桥镇磨子桥社区村农事服务中心建设项目</t>
  </si>
  <si>
    <t>1.建设钢结构生产厂房1080平方米，配套相关设施，场面硬化2400㎡；2.购置联合收割机、烘干设备、拖拉机、植保设备各一台套。</t>
  </si>
  <si>
    <t>目标2：此项目属于经营性资产，建成后产权归社区集体所有，由冯定源组织进行承包经营，村集体每年收益9.2万元，由村集体制定受益分配方案，实行差异化分配。其中40%用于发展壮大村集体经济，60%向集体经济组织成员分红，并重点倾斜脱贫户和监测对象，受益群众100户356人，其中脱贫户23户57人，户均增收600元</t>
  </si>
  <si>
    <t>磨子桥社区</t>
  </si>
  <si>
    <t>2025年洋县谢村镇下溢水村农事服务中心建设项目</t>
  </si>
  <si>
    <t>新建轻钢结构库房100㎡，购置收割机1台、轮式拖拉机1辆。</t>
  </si>
  <si>
    <t>此项目属经营性资产，建成后产权归下溢水村集体所有，建成后由洋县嘉旺种植养殖农场运营，承包期5年以上，村集体年收益不低于1.75万元，由村集体制定收益分配方案，实行差异化分配，其中40%用于发展壮大集体经济，60%向集体经济组织分红并重点倾斜已脱贫户和监测对象。受益总人口34户126人，其中已脱贫户19户43人。户均年增收500元。受益方式：1.集体分红34户，其中已脱贫户19户；2.劳务用工15户38人，其中脱贫户6户19人。</t>
  </si>
  <si>
    <t>2025年洋县纸坊街道冯岭村农事服务中心</t>
  </si>
  <si>
    <t>购置904拖拉机一台，配旋耕机1台（套 ）；稻麦联合收割机1台（套 ），配玉米割台一（台）套  ；农机修配车间120  平方米（彩钢大棚）等</t>
  </si>
  <si>
    <t>该项目属于经营性资产，建成后项目归冯岭村股份经济合作社所有，由冯岭烤烟种植专业合作社梁闷珠承包经营管护，承包期5年以上，村集体年收益不低于1.6万元，方便农户生产耕种，提高农户生产收益。受益总人口434户1680人，其中已脱贫19户43人。户均年增收500元。收益方式：1.集体分红34户，其中已脱贫户19户；2.劳务用工15户38人，其中脱贫户6户19人。</t>
  </si>
  <si>
    <t>冯岭村</t>
  </si>
  <si>
    <t>2025年洋县纸坊街道纸坊街村农事服务中心</t>
  </si>
  <si>
    <t>购置904拖拉机、配旋耕机1台（套 ）；稻麦联合收割机1台（套 ）；农机修配车间120  平方米（彩钢大棚）等</t>
  </si>
  <si>
    <t>该项目属于经营性资产，建成后项目归纸坊街村股份经济合作社所有，由洋县乐康生态农业发展有限公司承包经营管护，承包期5年以上，村集体年收益不低于1.6万元，方便农户生产耕种，提高农户生产收益。受益总人口565户1702人，其中已脱贫19户43人。户均年增收500元。收益方式：1.集体分红34户，其中已脱贫户19户；2.劳务用工15户38人，其中脱贫户6户19人。</t>
  </si>
  <si>
    <t>纸坊街村</t>
  </si>
  <si>
    <t>2025年洋县纸坊街道文同村农事服务中心</t>
  </si>
  <si>
    <t>1004拖拉机1台、配旋耕机1台（套）高速插秧机（6行）1台（套），全自动育秧播种机1台              ；稻麦联合收割机台（1套）；农机修配车间120平方米（彩钢大棚）等</t>
  </si>
  <si>
    <t>该项目属于经营性资产，建成后项目归文同村股份经济合作社所有，由汉中亿万禾农业发展有限公司承包经营管护，承包期5年以上，村集体年收益不低于2.4万元，方便农户生产耕种，提高农户生产收益。受益总人口445户1700人，其中已脱贫25户73人。户均年增收500元。收益方式：1.集体分红44户，其中已脱贫户25户；2.劳务用工15户38人，其中脱贫户6户19人。</t>
  </si>
  <si>
    <t>文同村</t>
  </si>
  <si>
    <t>2025年谢村镇范坝村农事服务中心</t>
  </si>
  <si>
    <t>购置拖拉机7台，旋耕机4台，液压翻转犁2台，起垄覆膜一体机4台，大蒜分瓣机1台，大蒜收获机1台，自走式大蒜播种机1台，大蒜播种机1台，马铃薯种植机3台，土豆收获机4台，秸秆回收机2台，旋耕机3台，插秧机1台</t>
  </si>
  <si>
    <t>建成后属于经营性资产项目，产权归范坝村、小池村、秋苗村、六联村集体所有，由洋县两山生态发展有限公司优先承包经营，承包期5年以上。村集体年收益不低于6.248万元，由村集体制定收益分配方案，实行差异化分配。其中40%用于发展壮大村集体经济，60%向集体经济组织成员分红，并重点倾斜脱贫户和监测对象。受益总人口81户240人，其中脱贫户50户153人，户均增收500元。受益方式：1、集体分红受益81户，其中脱贫户50户；2、项目建设期带动农村劳动力务工12人，其中脱贫人口3人，人均增收600元；3、项目运营后发展带动农村劳动力务工就业10人，其中脱贫户4人，户均增收500元；</t>
  </si>
  <si>
    <t>范坝村、小池村、秋苗村、六联村</t>
  </si>
  <si>
    <t>2025年槐树关镇石门村农事服务中心建设项目</t>
  </si>
  <si>
    <t>新建厂房及仓库一座，占地124.2㎡，购置110ps（或110ps以上）联合收割机一台</t>
  </si>
  <si>
    <t>农机具配套后产权归石门村集体所有，承包给能人大户袁伟峰运营。村集体保底收益2.4万元，由村集体制定收益分配方案，实行对外出租。40%用于发展壮大村集体经济，60%向集体经济组织成员分红，并重点倾斜脱贫户和监测对象。受益总人口34户106人，其中已脱贫户18户63人。户均年增收500元。受益方式：1.集体分红34户，其中已脱贫户18户；</t>
  </si>
  <si>
    <t>石门村</t>
  </si>
  <si>
    <t>2025年洋县脱贫户及监测对象小额贷款、互助资金协会贷款贴息</t>
  </si>
  <si>
    <t>对全县已脱贫户（含监测对象）产业发展小额贷款进行贴息；对产业发展互助资金协会借款占用费进行补助</t>
  </si>
  <si>
    <t>1.对全县5968户已脱贫户（含监测对象）产业发展小额贷款按照市场报价利率（LPR）进行贴息。户均增收500元。2.对9940户已脱贫户（含监测对象）产业发展互助资金协会借款占用费进行补助。户均增收500元。</t>
  </si>
  <si>
    <t>2025年度洋县树堂农业发展有限公司订单水稻收购贷款贴息项目</t>
  </si>
  <si>
    <t>在邮政储蓄银行、洋县信用联社贷款1850万元，在洋县马畅镇双庙村、安巷村发展有机水稻种植基地1426亩；在东湾村、东社村、留村、双庙村发展优质稻4000亩并进行订单回收；在谢村镇五丰村、江村发展黑稻及优质稻1500亩并进行订单回收。</t>
  </si>
  <si>
    <t>按照《洋县新型经营主体产业奖补及项目贷款管理办法》，通过项目实施，在项目区7个村建设有机基地和发展订单稻谷种植6926亩，带动农户220户，其中脱贫户35户，户均增收1200元。</t>
  </si>
  <si>
    <t>马畅镇、谢村镇</t>
  </si>
  <si>
    <t>双庙村、安巷村、东湾村、东社村、留村、五丰村、江村</t>
  </si>
  <si>
    <t>2025年洋县康原生态农业有限公司预制小食品生产线原料基地建设及市场营销网络建设贷款贴息项目</t>
  </si>
  <si>
    <t>在工商银行洋县支行等金融机构，贷款1200万元，在龙亭镇、马畅镇建设有机原料种植基地3000亩并开展订单原料收购；同时开展市场营销网络建设及包装辅材购置；并进行预制小食品开发研究及辅助项目建设。</t>
  </si>
  <si>
    <t>按照《洋县新型经营主体产业奖补及项目贷款管理办法》1.通过项目建设，发展订单基地3000亩，并开展订单回收，2.实现新增销售收入1000万元，利税64万元；
3、带动农户100户，其中脱贫户40户；
4、实现有机生产，和清洁生产，践行绿色环保。</t>
  </si>
  <si>
    <t>龙亭镇、马畅镇</t>
  </si>
  <si>
    <t>杜村、平溪沟村、黄索溪村、高路村、东湾村、东社村等</t>
  </si>
  <si>
    <t>2025年洋县盛丰商贸有限公司茶园基地种植和鲜茶叶收购资金贷款贴息项目</t>
  </si>
  <si>
    <t>贷款650万元，其中在邮储银行贷款300万元，在中国银行贷款160万元，在工商银行贷款190 万元。用于事用于茶树种植、茶叶采摘收购和基地流动资金使用</t>
  </si>
  <si>
    <t>按照《洋县新型经营主体产业奖补及项目贷款管理办法》通过项目实施，在华阳镇华阳街村、县坝发展茶叶种植，带动农户25户，其中脱贫户8户，户均增收1600元。</t>
  </si>
  <si>
    <t>华阳镇</t>
  </si>
  <si>
    <t>华阳街村</t>
  </si>
  <si>
    <t>2025年洋县英伦之恋有机农业发展有限公司订单水稻贷款贴息项目</t>
  </si>
  <si>
    <t>贷款1064万元，其中在长安银行金融机构贷款540万。信用联社贷款200万元,建设银行贷款324万元。用于在槐树关镇、黄安镇、茅坪镇等发展订单水稻800余亩，并进行订单回收；建设休闲食品车间4680平米</t>
  </si>
  <si>
    <t>按照《洋县新型经营主体产业奖补及项目贷款管理办法》通过项目实施，在项目区发展有机水稻种植基地800亩，带动农户35户，其中脱贫户（监测户）15户，增加户均收入1500元，2.建设休闲食品厂房，提供就业岗位40名</t>
  </si>
  <si>
    <t>槐树关镇、黄安镇、茅坪镇、洋州街道办事处</t>
  </si>
  <si>
    <t>二郎村、黄安村、长坝村等</t>
  </si>
  <si>
    <t>2025年高质量庭院经济项目</t>
  </si>
  <si>
    <t>扶持656户特色农家经济主体发展，促进农户年增收2000元</t>
  </si>
  <si>
    <t>该项目属于到户项目，动员656户农户利用自己庭院和现有劳动力发展特色种植，户均增收2000元以上</t>
  </si>
  <si>
    <t>到人到户</t>
  </si>
  <si>
    <t>2025年洋县各镇（街道）脱贫劳动力（含监测对象）省外务工一次性交通补助项目</t>
  </si>
  <si>
    <t>对洋县各镇（街道）16200名脱贫劳动力（含监测对象）省外务工交通费进行补助，每人每年补助500元。</t>
  </si>
  <si>
    <t>补助16200名脱贫劳动力（含监测对象）交通费人均增收500元/年</t>
  </si>
  <si>
    <t>交通局</t>
  </si>
  <si>
    <t>2025年茅坪镇洪溪村五组红旗崖道路修复项目</t>
  </si>
  <si>
    <t>实施11处M7.5浆砌片石挡墙980m³，路面破损断裂开挖修复1498.5㎡等。</t>
  </si>
  <si>
    <t>此项目属于公益性资产，产权归洪溪村所有，建成后移交村集体进行管理维护。解决出行不便问题，提高农户产业发展效率，解决群众488人，其中脱贫人口和监测对象43人的出行问题。</t>
  </si>
  <si>
    <t>洪溪村</t>
  </si>
  <si>
    <t>2025年站房村通村路修复项目</t>
  </si>
  <si>
    <t>场地清理，土石方开挖，修复C25混凝土路面500平方米，以及护路肩挡墙300方。</t>
  </si>
  <si>
    <t>此项目属于公益性资产，产权归站房村所有，建成后移交村集体进行管理维护。改善农村生产生活交通运输条件，解决村民生产生活及出行难问题，方便群众农业生产发展并降低农产品运输成本，提高群众满意度，受益群众445人，其中脱贫人口和监测对象36户118人。</t>
  </si>
  <si>
    <t>站房村</t>
  </si>
  <si>
    <t>2025年黄安镇毛垭-郭沟道路修复项目</t>
  </si>
  <si>
    <t>实施M7.5浆砌片石挡墙692.6m³，路面破损断裂开挖修复63.0㎡等。</t>
  </si>
  <si>
    <t>此项目属于公益性资产，产权归毛垭村所有，建成后移交村集体进行管理维护。解决出行不便问题，提高农户产业发展效率，解决群众220人，其中脱贫人口和监测对象18人的出行问题。</t>
  </si>
  <si>
    <t>毛垭村</t>
  </si>
  <si>
    <t>2025年黄家营镇黄家营村黄丰路道路修复项目</t>
  </si>
  <si>
    <t>实施M7.5浆砌片石挡墙482m³等。</t>
  </si>
  <si>
    <t>此项目属于公益性资产，产权归黄家营村所有，建成后移交村集体进行管理维护。解决出行不便问题，提高农户产业发展效率，解决群众347人，其中脱贫人口和监测对象32人的出行问题。</t>
  </si>
  <si>
    <t>黄家营村</t>
  </si>
  <si>
    <t>2025年黄金峡镇新大路道路修复项目</t>
  </si>
  <si>
    <t>实施路面破损断裂开挖修复820㎡ ，边沟修复36.6m³等。</t>
  </si>
  <si>
    <t>此项目属于公益性资产，产权归新铺村所有，建成后移交村集体进行管理维护。解决出行不便问题，提高农户产业发展效率，解决群众381人，其中脱贫人口和监测对象27人的出行问题。</t>
  </si>
  <si>
    <t>新铺村</t>
  </si>
  <si>
    <t>2025年磨子桥镇洛家村九组、十组、十一组道路修复项目</t>
  </si>
  <si>
    <t>实施M7.5浆砌片石挡墙1329.4m³等。</t>
  </si>
  <si>
    <t>此项目属于公益性资产，产权归洛家村所有，建成后移交村集体进行管理维护。解决出行不便问题，提高农户产业发展效率，解决群众416人，其中脱贫人口和监测对象12人的出行问题。</t>
  </si>
  <si>
    <t>洛家村</t>
  </si>
  <si>
    <t>2025年桑溪镇夭庄村曾家院至炉家庄至长沟道路修复项目</t>
  </si>
  <si>
    <t>实施M7.5浆砌片石挡墙209.44m³，路面破损断裂开挖修复737㎡，边沟修复9.2m³，涵洞14米等。</t>
  </si>
  <si>
    <t>此项目属于公益性资产，产权归天庄村所有，建成后移交村集体进行管理维护。解决出行不便问题，提高农户产业发展效率，解决群众325人，其中脱贫人口和监测对象25人的出行问题。</t>
  </si>
  <si>
    <t>天庄村</t>
  </si>
  <si>
    <t>2025年溢水镇西河村通组路道路修复项目</t>
  </si>
  <si>
    <t>实施M7.5浆砌片石挡墙774.3m³，路面破损断裂开挖修复472.5㎡等</t>
  </si>
  <si>
    <t>2025年1月—2025年12月</t>
  </si>
  <si>
    <t>此项目属于公益性资产，产权归西河村所有，建成后移交村集体进行管理维护。解决出行不便问题，提高农户产业发展效率，解决群众339人，其中脱贫人口和监测对象18人的出行问题</t>
  </si>
  <si>
    <t>老庄村</t>
  </si>
  <si>
    <t>2025年纸坊办流浴村村主干道（田岭村一石槽河）和通组路修复项目</t>
  </si>
  <si>
    <t>实施M7.5浆砌片石挡墙339.4m³，路面修复破损断裂开挖修复642.5㎡等。</t>
  </si>
  <si>
    <t>此项目属于公益性资产，产权归流浴村所有，建成后移交村集体进行管理维护。解决出行不便问题，提高农户产业发展效率，解决群众55人，其中脱贫人口和监测对象14人的出行问题。</t>
  </si>
  <si>
    <t>流浴村</t>
  </si>
  <si>
    <t>2025年金水镇张坪村通村路白石河至王垭修复项目</t>
  </si>
  <si>
    <t>实施M7.5浆砌片石挡墙398.8m³等。</t>
  </si>
  <si>
    <t>此项目属于公益性资产，产权归张坪村所有，建成后移交村集体进行管理维护。解决出行不便问题，提高农户产业发展效率，解决群众163人，其中脱贫人口和监测对象11人的出行问题。</t>
  </si>
  <si>
    <t>张坪村</t>
  </si>
  <si>
    <t>2025年洋县黄安镇闫堡村机耕道路悬空浆砌项目</t>
  </si>
  <si>
    <t>挡墙1高3.5m，长20m，墙身87.5m³，基础36.8m³，挡墙2高2.8m，长55m，墙身177.1m³，基础79.2m³</t>
  </si>
  <si>
    <t>此项目属于公益性资产，产权归闫堡村集体所有，建成后移交村集体进行管理维护。改善农村生产生活交通运输条件，解决村民生产生活及出行难问题，方便群众农业生产发展并降低农产品运输成本，提高群众满意度，直接受益总人口362户1078人，其中脱贫户85户268人，预期人均增收200元。</t>
  </si>
  <si>
    <t>闫堡村</t>
  </si>
  <si>
    <t>2025年溢水镇刘庄村三、六组便民桥工程</t>
  </si>
  <si>
    <t>新建便民桥1座，桥长15米，净宽4米，桥梁为现浇钢筋混凝土板桥</t>
  </si>
  <si>
    <t>项目属于公益性资产项目，项目建成后产权归村集体所有，由村进行维护管理。改善生产发展条件，降低生产发展投入成本,解决群众发展产业所需运输问题。受益群众52户151人，其中脱贫户及监测对象18户41人。项目拟采取以工代赈方式开展，预计带动务工人数8人（其中脱贫户及监测户2人），发放劳务报酬3万元，人均务工增收2000元。</t>
  </si>
  <si>
    <t>2025年洋县金水镇碗牛坝村一组至四组通组道路硬化项目</t>
  </si>
  <si>
    <t>新硬化碗牛坝村一组至四组产业路长0.75公里，宽3.0米，厚0.18米C25混凝土路面；4处M7.5浆砌片石挡墙共计125方</t>
  </si>
  <si>
    <t>该项目属于公益性资产，产权归碗牛坝村所有，建成后移交村集体进行管理维护。实施该项目，改善农村生产生活交通运输条件，解决村民生产生活及出行难问题，方便群众农业生产发展并降低农产品运输成本，提高群众满意度，受益总人口101户342人生产生活出行，其中脱贫户26户96人。</t>
  </si>
  <si>
    <t>碗牛坝村</t>
  </si>
  <si>
    <t>2025年关帝镇安丰村主干道至村委会桥梁建设工程</t>
  </si>
  <si>
    <t>新建桥梁一座长14米、宽5.5米，砌护415.76立方米回填山渣1080立方米.</t>
  </si>
  <si>
    <t>此项目属于公益性资产，产权归安丰村所有，建成后移交村集体进行管理维护。改善农村生产生活交通运输条件，解决村民生产生活及出行难问题，方便群众农业生产发展并降低农产品运输成本，提高群众满意度，带动群众解决438户，1395人，其中脱贫户120户401人的出行问题，实现人均增收300元，受益方式：.劳务用工受益6户13人其中脱贫户3户7人</t>
  </si>
  <si>
    <t>安丰村</t>
  </si>
  <si>
    <t>2025年洋县龙亭镇方程村道路硬化项目</t>
  </si>
  <si>
    <t>方程村中药材产业园硬化道路1115米，宽3米，厚0.18米，面积3345㎡。</t>
  </si>
  <si>
    <t>项目属公益性资产，建成后资产归方程村所有，改善农村生产生活交通运输条件，解决村民生产生活及出行难问题，方便群众农业生产发展并降低农产品运输成本，提高群众满意度，受益群众163户495人，其中已脱贫户32户89人，三类人群2户4人。预计带动务工人数20人（其中脱贫户及监测户6人），人均务工增收1000元。</t>
  </si>
  <si>
    <t>方程村</t>
  </si>
  <si>
    <t>2025年洋县金水镇站房村通村路改造提升项目</t>
  </si>
  <si>
    <t>M7.5浆砌片石方量：860方</t>
  </si>
  <si>
    <t>项目属于公益性资产，项目建成后产权归站房村所有，由村进行维护管理。改善农村生产生活交通运输条件，解决村民生产生活及出行难问题，方便群众农业生产发展并降低农产品运输成本，提高群众满意度，受益总人口115户361人生产生活出行，其中脱贫户38户145人</t>
  </si>
  <si>
    <t>2025年洋县黄安镇石家湾村六组元胡产业园水毁道路硬化及河堤防护砌护项目</t>
  </si>
  <si>
    <t>修复道路长216M，宽3M，厚0.18M；挡墙砌护，墙高3.2m，长160M，墙身416m³，基础117m³。</t>
  </si>
  <si>
    <t>此项目属于公益性资产，产权归石家湾村集体所有，建成后移交村集体进行管理维护。改善农村生产生活交通运输条件，解决村民生产生活及出行难问题，方便群众农业生产发展并降低农产品运输成本，提高群众满意度，受益群众49户172人，其中脱贫户17户60人。</t>
  </si>
  <si>
    <t>石家湾村</t>
  </si>
  <si>
    <t>2025年度洋县磨子桥镇张山下村二组资源路</t>
  </si>
  <si>
    <t>二组堰塘下机耕路长1000米，路基宽3.5米，路面3.0米，16处涵管，厚18公分</t>
  </si>
  <si>
    <t>项目属于公益性资产，项目建成后产权归张山下村所有，改善农村生产生活交通运输条件，解决村民生产生活及出行难问题，方便群众农业生产发展并降低农产品运输成本，提高群众满意度，受益群众49户172人，其中脱贫户17户60人。</t>
  </si>
  <si>
    <t>张山下村</t>
  </si>
  <si>
    <t>戚氏街道办事处</t>
  </si>
  <si>
    <t>2025年洋县戚氏街道陶岭村高粱种植产业道路硬化项目</t>
  </si>
  <si>
    <t>高粱种植产业道路硬化长900米，宽3米，厚0.18米。新建管涵共12米。</t>
  </si>
  <si>
    <t>此项目属于公益性资产，产权属于陶岭村所有，建成后移交村集体进行管理维护。改善农村生产生活交通运输条件，解决村民生产生活及出行难问题，方便群众农业生产发展并降低农产品运输成本，提高群众满意度，受益群众152户502人，其中已脱贫户15户55人。</t>
  </si>
  <si>
    <t>戚氏街道</t>
  </si>
  <si>
    <t>陶岭村</t>
  </si>
  <si>
    <t>2025年洋县关帝镇铁河街村一组厚朴产业园道路建设</t>
  </si>
  <si>
    <t>硬化产业园道路0.885公里，宽3.5米，厚0.18米.挡墙砌护147.51m³。Ф500混凝土涵管6米。</t>
  </si>
  <si>
    <t>项目属于公益性资产，项目建成后产权归铁河街村所有，由村进行维护管理，改善农村生产生活交通运输条件，解决村民生产生活及出行难问题，方便群众农业生产发展并降低农产品运输成本，提高群众满意度，受益群众103户259人，其中脱贫户53户161人。</t>
  </si>
  <si>
    <t>2025年金水镇牛角坝村五六组生产道路硬化项目项目</t>
  </si>
  <si>
    <t>新建路面2347.8㎡，路面修复225㎡，φ300的钢筋混凝土圆管涵8m，新建桥梁一座</t>
  </si>
  <si>
    <t>该项目属于公益性项目，建成后产权归属牛角坝村集体。改善农村生产生活交通运输条件，解决村民生产生活及出行难问题，方便群众农业生产发展并降低农产品运输成本，提高群众满意度，受益总人口46户201人，其中脱贫户25户85人。</t>
  </si>
  <si>
    <t>牛角坝村</t>
  </si>
  <si>
    <t>2025年洋县马畅镇东湾村稻米产业园道路硬化项目</t>
  </si>
  <si>
    <t>平整路基3472.5㎡，硬化道路总长935米，其中：路面宽度3米、路基宽度3.5米，厚0.18米的长535米、混凝土等级C30；路面宽度3.5米、路基宽度4米，厚0.18米的长400米、混凝土等级C30；埋设φ30的混凝土管道40米。</t>
  </si>
  <si>
    <t>项目属于公益性资产，产权归东湾村所有，建成后移交村集体进行管理维护，改善农村生产生活交通运输条件，解决村民生产生活及出行难问题，方便群众农业生产发展并降低农产品运输成本，提高群众满意度，受益群众394户1454人，其中脱贫户52户165人。</t>
  </si>
  <si>
    <t>东湾村</t>
  </si>
  <si>
    <t>2025年洋县金水镇张家庄村十一组产业道路硬化项目</t>
  </si>
  <si>
    <t>道路硬化3.5 米宽，长483.9米；3米宽，长 228.8 米，总面积 2378 平方米</t>
  </si>
  <si>
    <t>该项目属于公益性资产，产权归张家庄村所有，建成后移交村集体进行管理维护。改善农村生产生活交通运输条件，解决村民生产生活及出行难问题，方便群众农业生产发展并降低农产品运输成本，提高群众满意度，受益群众32户102人，其中已脱贫户15户49人。</t>
  </si>
  <si>
    <t>张庄村</t>
  </si>
  <si>
    <t>2025年洋县戚氏街道办事处魏家庙村产业灌溉渠道及道路建设工程</t>
  </si>
  <si>
    <t>硬化道路长500米，宽3.0米,厚0.18米，新建M7.5浆砌渠长216米，渠宽1.5米。</t>
  </si>
  <si>
    <t>此项目属公益性资产，产权属魏家庙村所有，改善农村生产生活交通运输条件，解决村民生产生活及出行难问题，方便群众农业生产发展并降低农产品运输成本，提高群众满意度，受益群众105户416人，其中脱贫户和监测户14户42人。</t>
  </si>
  <si>
    <t>魏家庙村</t>
  </si>
  <si>
    <t>2025年洋县黄金峡镇韩庄村四组黄姜产业道路建设项目</t>
  </si>
  <si>
    <t>新硬化水泥路面长793，宽3.5米，厚0.18米，涵管4处，挡墙一处长12米，高3.2米，浆砌52m³</t>
  </si>
  <si>
    <t>此项目属于公益性项目，该项目建设后资产属于村经济合作社资产。改善农村生产生活交通运输条件，解决村民生产生活及出行难问题，方便群众农业生产发展并降低农产品运输成本，提高群众满意度，受益群众44户154人，其中已脱贫户及监测户26户92人，项目预计带动务工人数15人（其中脱贫户及监测户11人），人均务工增收200元</t>
  </si>
  <si>
    <t>韩庄村</t>
  </si>
  <si>
    <t>2025年洋县茅坪镇茅坪村6组产业道路硬化项目</t>
  </si>
  <si>
    <t>新建道路硬化长800米、宽3米，路基防护挡墙长20米，U40排水渠206米。</t>
  </si>
  <si>
    <t>此项目属于公益性资产，产权归茅坪村所有，建成后移交村集体进行管理维护。改善农村生产生活交通运输条件，解决村民生产生活及出行难问题，方便群众农业生产发展并降低农产品运输成本，提高群众满意度，受益群众35户137人，其中已脱贫户15户46人</t>
  </si>
  <si>
    <t>茅坪村</t>
  </si>
  <si>
    <t>2025年洋县茅坪镇茅坪村十一组产业道路硬化项目</t>
  </si>
  <si>
    <t>茅坪村十一组道路硬化长850米、宽3米、厚度0.18米含错车道3处；挡墙长10米，高3米，新建Φ500钢筋混凝土圆管涵24米</t>
  </si>
  <si>
    <t>此项目属于公益性资产，产权归茅坪村所有，建成后移交村集体进行管理维护。改善农村生产生活交通运输条件，解决村民生产生活及出行难问题，方便群众农业生产发展并降低农产品运输成本，提高群众满意度，受益群众52户130人，其中已脱贫户19户48人</t>
  </si>
  <si>
    <t>2025年洋县黄家营镇三岔村中药材种植基地道路建设项目</t>
  </si>
  <si>
    <t>硬化道路950米，宽3米，厚0.18米道路硬化</t>
  </si>
  <si>
    <t>此项目属于公益性资产，产权属于村集体所有，建成后移交村集体进行管理维护。改善农村生产生活交通运输条件，解决村民生产生活及出行难问题，方便群众农业生产发展并降低农产品运输成本，提高群众满意度，受益群众464户15383人，其中脱贫户201户648人监测户7户26人</t>
  </si>
  <si>
    <t>2025年洋县黄家营镇周家沟村袁沟组产业道路硬化工程</t>
  </si>
  <si>
    <t>袁沟组产业园道路硬化长500米，宽3.5米，厚0.18米，片石浆砌砌护。</t>
  </si>
  <si>
    <t>此项目属于公益性资产，产权属于村集体所有，建成后移交村集体进行管理维护。改善农村生产生活交通运输条件，解决村民生产生活及出行难问题，方便群众农业生产发展并降低农产品运输成本，提高群众满意度，受益农户36户111人，其中脱贫户和监测户15户46人。</t>
  </si>
  <si>
    <t>周家沟村</t>
  </si>
  <si>
    <t>2025年溢水镇木家村天麻种植区道路修复项目</t>
  </si>
  <si>
    <t>清理滑塌土方2495立方米；M7.5浆砌片石885.06立方米</t>
  </si>
  <si>
    <t>项目属于公益性资产，产权归村集体所有，建成后移交村集体进行管理维护。改善农村生产生活交通运输条件，解决村民生产生活及出行难问题，方便群众农业生产发展并降低农产品运输成本，提高群众满意度，受益群众66户217人，其中脱贫户31户106人，监测户4户8人。该项目拟采取以工代赈方式开展，预计带动务工人数10人（其中脱贫户及监测户2人），发放劳务报酬6万元，人均务工增收3500元。</t>
  </si>
  <si>
    <t>木家村</t>
  </si>
  <si>
    <t>2025年洋县纸坊街道白石村有机水稻生产基地道路建设项目</t>
  </si>
  <si>
    <t>硬化改造道路0.55千米，宽3米，厚0.18米；U30排灌渠道200米，建设生产盖板涵一座。</t>
  </si>
  <si>
    <t>该项目属于公益性资产，建成后归白石村集体所有，由村集体进行管护，改善农村生产生活交通运输条件，解决村民生产生活及出行难问题，方便群众农业生产发展并降低农产品运输成本，提高群众满意度，受益群众62户195人，其中已脱贫户16户48人，监测对象1户3人，预计带动务工人数8人（其中脱贫户及监测户4人），发放工资8600元，人均增收120元。</t>
  </si>
  <si>
    <t>白石村</t>
  </si>
  <si>
    <t>2025年槐树关镇石门村一、七组产业路硬化项目</t>
  </si>
  <si>
    <t>新建道路2941.04㎡（3米宽2341.90㎡，2米宽599.15㎡），新建直径300圆管涵6道，挖土方84.25m³</t>
  </si>
  <si>
    <t>此项目属公益性资产，产权归石门村集体所有，建成后交由村集体进行管护，改善农村生产生活交通运输条件，解决村民生产生活及出行难问题，方便群众农业生产发展并降低农产品运输成本，提高群众满意度，受益群众45户210人，其中脱贫户、监测户31户152人，发放劳动报酬13.5万元，预计带动25户26务工，人均增收5192元.</t>
  </si>
  <si>
    <t>2025年洋县华阳镇华阳街村林麝养殖基地产业园道路硬化项目</t>
  </si>
  <si>
    <t>产业园发展道路长0.7千米，宽3.5米，厚18公分；排水管涵：φ100厘米涵管5米，φ60厘米涵管10米；</t>
  </si>
  <si>
    <t>此项目属公益性资产，产权归华阳街村集体所有，建成后交由村集体进行管护，改善农村生产生活交通运输条件，解决村民生产生活及出行难问题，方便群众农业生产发展并降低农产品运输成本，提高群众满意度，受益农户120户420人，其中脱贫户51户176人。</t>
  </si>
  <si>
    <t>2025年洋县黄金峡镇新铺村一组、六组、八组饮水安全巩固提升工</t>
  </si>
  <si>
    <t>1、安装φ32PE管道5800m（三个组）；2、砖砌蓄水池4.5m³一个；3、砖砌蓄水池36m³一个；4、水池不锈钢护栏共计28.72米；5、阀门检查井25座</t>
  </si>
  <si>
    <t>此项目属于公益性项目，该项目建设后资产属于村经济合作社资产，并由村经济合作社管护。改善群众饮水条件，受益群众149户575人，其中脱贫户及监测户41户125人，项目预计带动务工人数16人（其中脱贫户及监测户7人），人均务工增收200元</t>
  </si>
  <si>
    <t>洋县农村饮水工程建设指挥部办公室</t>
  </si>
  <si>
    <t>洋县水利局</t>
  </si>
  <si>
    <t>2025年华阳镇安全饮水巩固提升改造项目</t>
  </si>
  <si>
    <t>在红石窑村改建水源地蓄水池1处，铺设供水管道2000米；在华阳供水站新建200m³矩形钢筋砼蓄水池一座，长9.6m，宽6.3m，高3.5m。池底垫层C15混凝土厚10cm，池底C20混凝土厚20cm，池壁C25混凝土厚20cm，池顶C25混凝土厚20cm，内壁采用M10砂浆抹面20mm。PE管道60m；在小华阳村新建10m³蓄水池1座。其结构设计为地下封闭式砖混结构圆柱形水池，尺寸：直径2.0米，高3.5米。水池设沉淀井一个，检查井一个，直径均为1.0米，铺设输水压力管道：φ50PE管260m，输水管道φ50PE管2750m，耐压等级0.6mpa。</t>
  </si>
  <si>
    <t>此项目属于公益性项目，该项目建设后资产属于村经济合作社资产，该工程建成后可彻底缓解华阳供水站、红石窑村、小华阳村供水调蓄能力不足问题，可有效保障全镇群众及商户用水安全，受益群众≥3000人</t>
  </si>
  <si>
    <t>红石窑、小华阳</t>
  </si>
  <si>
    <t>2025年洋县马畅镇倪家沟村饮水安全巩固提升工程</t>
  </si>
  <si>
    <t>3组、4组，5组，6组饮水50m3蓄水池一座，2m3集水池一座，铺设输水管道7000米，铺设入户管道3500米及水表270套，道路破除及修复655.2m3，增设消毒设备1套等</t>
  </si>
  <si>
    <t>项目属于公益性资产，产权归倪家沟村所有，建成后移交村集体进行管理维护，解决群众饮水问题，保障饮水安全。受益总人数1297人，其中脱贫户94户345人</t>
  </si>
  <si>
    <t>倪家沟村</t>
  </si>
  <si>
    <t>2025年戚氏街道太师坟村三组饮水安全巩固提升工程</t>
  </si>
  <si>
    <t>修建大口井1口，蓄水塔1座等。</t>
  </si>
  <si>
    <t>此项目属于公益性资产，产权属于太师坟村所有。工程改建后交村集体进行管理使用，建成后满足3组人畜安全饮水，受益人口57户178人，其中脱贫户13户42人，监测户1户1人。</t>
  </si>
  <si>
    <t>太师坟村</t>
  </si>
  <si>
    <t>2025年洋县金水镇酉水村四组饮水安全巩固提升工程</t>
  </si>
  <si>
    <t>输水管道4613米，大口井1眼，泵房1间，蓄水池2座，闸阀井3座</t>
  </si>
  <si>
    <t>该项目属于公益性资产，产权属于酉水村所有，巩固提升解决人畜饮水问题，受益群众18户57人，其中脱贫户8户25人.</t>
  </si>
  <si>
    <t>酉水村</t>
  </si>
  <si>
    <t>2025年洋县金水镇石桥村一组、二组、四组、五组、十组饮水安全巩固提升工程</t>
  </si>
  <si>
    <t>一组建拦水坝1座，二组建拦水坝1座，新建水池1个，四组水源池1个，蓄水池1个，水泵1台，配电设施1套；五组水源池1个，蓄水池1个，水泵1台，配电设施1套，十组新建水塔1座，水泵1台，配电设施1套，共需管网3000米</t>
  </si>
  <si>
    <t>该项目属于公益性资产，产权归石桥村所有，建成后移交村集体进行管理维护。通过实施该项目解决群众安全饮水问题，受益总人口36户152人，其中脱贫人口25户81人</t>
  </si>
  <si>
    <t>石桥村</t>
  </si>
  <si>
    <t>2025年洋县溢水镇尹家泉村1-4组供水巩固提升工程</t>
  </si>
  <si>
    <t>建D3.5m大口井1眼，50m3蓄水池1座，安装净化、消毒设备各1套，铺设D20-75PE管道17.6km、自来水入户220户922人</t>
  </si>
  <si>
    <t>此项目属于公益性资产，产权属于太师坟村所有。改善群众饮水安全质量，受益群众220户922人，其中脱贫户41户123人</t>
  </si>
  <si>
    <t>2025年度槐树关镇洛川村饮水安全巩固提升工程</t>
  </si>
  <si>
    <t>四组五组十组十一组水塔水源地加固保护，上下水管网改建，更换电线，配套自动上水设备1套</t>
  </si>
  <si>
    <t>项目属于公益性资产，项目建成后产权归洛川村所有，由村进行维护管理。该项目解决全村群众用水问题，巩固提升群众生活质量和饮水安全保障，受益人口302人，其中已脱贫户和监测对象人数121人。</t>
  </si>
  <si>
    <t>洛川村</t>
  </si>
  <si>
    <t>2025年槐树关镇万春村饮水安全巩固提升工程</t>
  </si>
  <si>
    <t>3组4组新建大口井一口、蓄水池一座，铺设管道6.5KM及配套机电设施</t>
  </si>
  <si>
    <t>项目属于公益性资产，项目建成后产权归万春村所有，由村进行维护管理。提升群众饮水质量，受益群众560人，其中脱贫户及监测户173人。</t>
  </si>
  <si>
    <t>万春村</t>
  </si>
  <si>
    <t>2025年度金水镇牛角坝村三、四、五组及村移民点饮水安全巩固提升工程</t>
  </si>
  <si>
    <t>砖砌蓄水池一座、大口井一座、Ф50PE管3550m</t>
  </si>
  <si>
    <t>该项目属于公益性资产，产权归牛角坝村所有，建成后移交村集体进行管理维护。受益总人口140户423人，其中脱贫人口35户126人。</t>
  </si>
  <si>
    <t>2025年洋县黄金峡镇新铺村饮水安全巩固提升工程</t>
  </si>
  <si>
    <t>1、安装φ32PE管道4800m；2、大口井1座；3、砖砌蓄水池1座；4、阀门检查井15座</t>
  </si>
  <si>
    <t>此项目属于公益性项目，该项目建设后资产属于村经济合作社资产，并由村经济合作社管护。改善新铺村初级中学饮水条件，受益人数260人，其中脱贫户及监测户18户52人。</t>
  </si>
  <si>
    <t>2025年洋县纸坊街道冉家村供水改造提升工程</t>
  </si>
  <si>
    <t>铺设DN90PE管道1292米，DN75PE管道857米，DN63PE管道4204米，DN50PE管道1097米，DN32PE管道243米，DN20PE管道12450米</t>
  </si>
  <si>
    <t>该项目属于公益性资产，项目建成后归冉家村集体所有，由村集体进行管护，改善群众生产生活条件条件，方便群众生产生活。受益群众570户2068人，其中已脱贫户142户458人，监测对象11户30人，预计带动务工人数15人（其中脱贫户及监测户8人），发放工资（15%）7.8万元，人均务工增收160元。</t>
  </si>
  <si>
    <t>冉家村</t>
  </si>
  <si>
    <t>2025年洋县关帝镇鸭岭村安全饮水建设项目</t>
  </si>
  <si>
    <t>鸭岭村建设安全饮水水源地沉淀池1个，储水池1个，主管道3400米及配件，加外围安全设施</t>
  </si>
  <si>
    <t>项目属于公益性资产，建成后产权归鸭岭村集体所有，通过集体管理维护，受益总人口185户601人，其中脱贫户59户203人，监测户9户26人。受益方式：1、劳务用工共带动25户45人，其中脱贫户及监测户15户26人，人均增收300元。2、可解决全村185户601人生产生活饮水困难。</t>
  </si>
  <si>
    <t>鸭岭村</t>
  </si>
  <si>
    <t>2025年项目雨露计划支持低收入家庭学生接受中高职院校职业教育助学补助项目</t>
  </si>
  <si>
    <t>资助洋县辖区内1920人次脱贫户（含监测户）家庭子女就学，每生每年补助3000元</t>
  </si>
  <si>
    <t>支持1920人次脱贫家庭学生顺利完成学业，提升就业能力，实现就业一人助力乡村振兴一户目标</t>
  </si>
  <si>
    <t>2025年洋县洋州街道贯溪村盆景产业园建设项目</t>
  </si>
  <si>
    <t>修建250平方米钢架结构恒温大棚2个进行盆景苗木栽培，砂石道路3米*1630米；完善水、电等基础设施</t>
  </si>
  <si>
    <t>新建贯溪村盆景产业园，建设园区温室大棚、配套喷灌设备、水、电等基础设施，项目建设期通过就业务工、技能培训带动农户，预计吸纳农村劳动力务工 30 余人，其中脱贫人口13人，人均增收 2000元；建成后资产属贯溪村，通过承包给汉中森旺顺盆景有限公司经营，承包期限5年以上，村集体年收益不低于11.92万元，制定收益分配方案，提取20％（2.38万元）作为公积金，提取20%（2.38万元）作为公益金，剩余60％（7.16万元）作为可分配收益进行分配。受益户160户430人，其中脱贫户60户142人，户均增收500元以上。</t>
  </si>
  <si>
    <t>贯溪村</t>
  </si>
  <si>
    <t>2025年洋县戚氏街道办事处上赵村食用菌产业园设施改造提升项目</t>
  </si>
  <si>
    <t>新建大口水井一口（直径2.5米，深度六米）；扶星-6号高端装袋扎口一体机一项；硬化晾晒地面100平方米；50塑料管300米</t>
  </si>
  <si>
    <t>此项目属于经营性资产，发展种植袋料香菇产业，形成资产归村集体所有，通过承包给赵小康经营，承包期5年以上，村集体年增收0.6万元，承包期5年以上，由村集体制定收益分配方案，实行差异化分配。其中40%用于发展壮大村集体经济，60%向集体经济组织成员分红，并重点倾斜脱贫户和监测对象。受益总人口15户50人，户均年增收300元，其中脱贫户6户24人，户均年增收300元。受益方式：1.集体分红带动15户50人，其中脱贫户6户24人；2.入园务工受益16户16人，其中脱贫户6户20人。</t>
  </si>
  <si>
    <t>上赵村</t>
  </si>
  <si>
    <t>2025年洋县黄安镇何家村蔬菜大棚维护提升项目</t>
  </si>
  <si>
    <t>对大棚基地内43个大棚改造提升</t>
  </si>
  <si>
    <t>项目属于经营性资产，产权归何家村集体所有，由洋县宏长卓农业有限公司承包经营，承包期5年以上，村集体年增收1.92万元；由村集体制定收益分配方案，实行差异化分配。其中40%用于发展壮大村集体经济，60%向集体经济组织成员分红，并重点倾斜脱贫户和监测对象。受益群众28户111人,其中脱贫户12户36人；受益方式：1、集体分红28户，其中脱贫户12户，户均增收300元；2、入园务工带动26人，人均增收3000元；3、土地流转8户27人，其中脱贫户4户13人。</t>
  </si>
  <si>
    <t>2025年洋县茅坪镇长坝村山羊养殖项目（二期)</t>
  </si>
  <si>
    <r>
      <rPr>
        <sz val="11"/>
        <rFont val="宋体"/>
        <charset val="134"/>
      </rPr>
      <t>四组新建羊圈一座</t>
    </r>
    <r>
      <rPr>
        <sz val="11"/>
        <rFont val="Times New Roman"/>
        <charset val="0"/>
      </rPr>
      <t>486</t>
    </r>
    <r>
      <rPr>
        <sz val="11"/>
        <rFont val="宋体"/>
        <charset val="134"/>
      </rPr>
      <t>平方米，挡墙砌护</t>
    </r>
    <r>
      <rPr>
        <sz val="11"/>
        <rFont val="Times New Roman"/>
        <charset val="0"/>
      </rPr>
      <t>102</t>
    </r>
    <r>
      <rPr>
        <sz val="11"/>
        <rFont val="宋体"/>
        <charset val="134"/>
      </rPr>
      <t>米、饲料加工设备及配套设施。</t>
    </r>
  </si>
  <si>
    <t>项目属于经营性资产，建成后产权归长坝村股份经济合作社所有。通过承包养殖户武小勇经营，承包期不低于5年，村集体年收益不低于3.6万元。由村集体制定收益分配方案，实行差异化分配。其中40%用于发展壮大村集体经济，60%向集体经济组织成员分红，并重点倾斜脱贫户和监测对象。受益人口48户132人，其中脱贫户20户52人。受益方式：1.集体收益分配受益人口38户112人，其中脱贫户10户32人。2.劳务用工共带动10户10人，其中脱贫户5户5人。3.带动周边群众发展养羊产业2户4人。</t>
  </si>
  <si>
    <t>2025年洋县龙亭镇宽潭村肉牛养殖项目</t>
  </si>
  <si>
    <t>新建圈舍500平方米，硬化地面1000平方米，新建储料房3间，青储池3个，护坡挡墙345立方米，污水处理池3个、购买饲料机一台，完成水电安装等配套设施等。</t>
  </si>
  <si>
    <t>该项目属于经营性资产，项目建成后产权归属于宽潭村集体所有。通过承包由洋县宽兴养殖家庭农场运行经营，承包期限5年，村集体年收益不低于3.2万元。由村集体制定收益分配方案，实行差异化分配。其中40%用于发展壮大村集体经济，60%向集体经济组织成员分红，并重点倾斜脱贫户和监测对象。受益户70户220人，其中脱贫户35户80人、监测对象2户7人，户均增收600元。收益方式：.通过劳务用工增加工资性收入，带动务工人数11人（其中脱贫户和监测户11人），人均务工增收1000元；2.村集体分红80户260人，其中脱贫户42户151人。3.土地流转带动7户23人，其中脱贫户3户11人.</t>
  </si>
  <si>
    <t>宽潭村</t>
  </si>
  <si>
    <t>八里关镇</t>
  </si>
  <si>
    <t>2025年洋县八里关镇八里关村信用社民宿建设项目</t>
  </si>
  <si>
    <t>改造建设民宿1个，建筑总面积700㎡，及配套附属设施。</t>
  </si>
  <si>
    <t>此项目属于经营性资产项目，项目建成后产权归八里关村集体所有，由洋县七天酒店承包运营，承包期限不低于5年。村集体年收益不低于9.2万元，由村集体制定收益分配方案，实行差异化分配。其中40%用于发展壮大村集体经济，60%向集体经济组织成员分红，并重点倾斜脱贫户和监测对象。受益总人口148户388人，户均年增收200元，其中脱贫户78户132人，户均年增收500元。受益方式：1、集体分红受益148户，其中脱贫户78户；2、项目建设期带动农村劳动力务工30人，其中脱贫人口20人，人均增收200元；3、项目运营后发展带动农村劳动力务工就业8人，其中脱贫户4人，户均增收500元。</t>
  </si>
  <si>
    <t>八里关村</t>
  </si>
  <si>
    <t>2025年洋县黄安镇东村太白庙仓储保鲜室、烘干室项目</t>
  </si>
  <si>
    <t>太白庙新建一间300㎡的砖混及钢结构仓储保鲜室、一间60㎡的烘干室砖混结构，购置型空气能果蔬烘干机(侧吹风)一台。</t>
  </si>
  <si>
    <t>项目属于经营性资产，发展加工业，资产归东村集体所有，由大户杨宝元承包经营，承包期5年以上，村集体年收益不低于3.6万元，由村集体制定收益分配方案，实行差异化分配。其中40%用于发展壮大村集体经济，60%向集体经济组织成员分红，并重点倾斜脱贫户和监测对象。受益总人口64户148人，户均年增收200元，其中脱贫户34户96人，户均年增收300元。受益方式：1.集体分红带动64户，其中脱贫户34户；2.生产加工服务务工受益4户7人，其中脱贫户1户2人。</t>
  </si>
  <si>
    <t>2025年洋县桑溪镇夭庄村蔬菜脱水加工冷库建设项目</t>
  </si>
  <si>
    <t>建设冷库库容2000立方米及配套相关设施。</t>
  </si>
  <si>
    <t>项目属于经营性资产，项目建成后产权归属于夭庄村村集体所有，与庞小元户签订租赁合同，村集体年收益不低于8万元，承包经营5年以上。其中40%用于发展壮大村集体经济，60%向集体经济组织成员分红，并重点倾斜脱贫户和监测对象。受益群众113户298人，户均年增收100元，其中脱贫户62户187人，户均年增收300元。收益方式：1.村集体分红113户，其中脱贫户62户；2.带动务工8户26人，其中脱贫户4户12人；3.带动周边物资储存。</t>
  </si>
  <si>
    <t>夭庄村</t>
  </si>
  <si>
    <t>2025年洋县金水镇周家台村食用菌菌种生产加工项目</t>
  </si>
  <si>
    <t>修建生产厂房十间、储料厂房100平方米、常压灭菌锅炉一台、高压灭菌锅炉一台、装袋装瓶摇床一台、接种箱及接种配套设施、水电配套设施、菌种培养室及恒温设施、生产材料，药品等所有配套设施。</t>
  </si>
  <si>
    <t>该项目属于经营性资产，产权归周家台村所有，建成后由冯加芝承包管理经营，承包期5年以上。村集体年收益不低于1.2万元，方便群众生产发展，受益群众18户38人，其中已脱贫户10户25人，受益方式：1.集体分红18户，其中脱贫户10户，户均增收500元；预计带动务工人数12人（其中脱贫户8人），人均务工增收600元。</t>
  </si>
  <si>
    <t>周家台村</t>
  </si>
  <si>
    <t>2025年洋县谢村镇后社村烘干设备续建项目</t>
  </si>
  <si>
    <t>新建占地240平方米钢结构厂房一座及相关配套设备</t>
  </si>
  <si>
    <t>此项目属于经营性资产项目，项目建成后产权归后社村集体所有，由村种粮大户郑长青运营，承包期5年以上。村集体年收益不低于2.16万元，由村集体制定收益分配方案，实行差异化分配。其中40%用于发展壮大村集体经济，60%向集体经济组织成员分红，并重点倾斜脱贫户和监测对象。受益总人口32户96人，其中脱贫户15户38人，户均增收500元。受益方式：1. 集体分红带动32户，其中脱贫户15户；2.劳务用工受益10户30人其中脱贫户5户16人。</t>
  </si>
  <si>
    <t>后社村</t>
  </si>
  <si>
    <t>2025年洋县戚氏街道办事处五郎庙社区有机手工挂面产业整合提升项目</t>
  </si>
  <si>
    <t>新建挂面综合加工楼一座
（19.8m*8m）、烘干厂房一座（10m*10m）、加工厂房（8m*40m）、储存厂房一座（26m*12m）、购置设备（烘干机一台、和面机十台）及其配套设施。</t>
  </si>
  <si>
    <t>此项目属于经营性资产，发展加工手工挂面产业，形成资产归属于五郎庙社区所有，通过承包给陕西良科汉实业有限公司经营，村集体预计年增收11.92万元，由村集体制定收益分配方案，实行差异化分配。其中40%用于发展壮大村集体经济，60%向集体经济组织成员分红。预计受益群众165户342余人。其中脱贫户和监测户共50户139人。受益方式：1. 集体分红带动165户，其中脱贫户和监测户共50户。；2.劳务用工受益10户30人其中脱贫户5户16人。</t>
  </si>
  <si>
    <t>五郎庙社区</t>
  </si>
  <si>
    <t>其他类</t>
  </si>
  <si>
    <t>洋县</t>
  </si>
  <si>
    <t>2025年洋县有机公用品牌推介项目</t>
  </si>
  <si>
    <t>组织全县有机生产加工企业积极参加全国有机公用品牌推介展示活动2场次，新编制国家地理标志农产品《洋县黑米》《洋县红米》标准，进一步提升有机产品品牌核心竞争力</t>
  </si>
  <si>
    <t>参加全国有机公用品牌推介展示活动2场次，提高洋县有机产品在国内外市场的知名度和影响力，提升市场占有率，新编制国家地理标志农产品《洋县黑米》《洋县红米》标准，推进洋县有机产品向有机品牌、有机大县向有机强县的转变。</t>
  </si>
  <si>
    <t>2025年洋县华阳镇县坝村6、7组U型渠道修建项目</t>
  </si>
  <si>
    <t>新建U50型渠1655米，浆砌石渠330m³。</t>
  </si>
  <si>
    <t>该项目属于公益性资产，建成后项目产权归属县坝村所有。，解决农田灌溉的问题及农村防汛抗旱，受益农户50户145人，其中脱贫户24户62人。。</t>
  </si>
  <si>
    <t>县坝村</t>
  </si>
  <si>
    <t>2025年洋县金水镇草坝河村砌护项目</t>
  </si>
  <si>
    <t>砌护长120米，总方量615m³。</t>
  </si>
  <si>
    <t>该项目属于公益性资产，建成后项目产权归属草坝河村。实施该项目保障农田水土流失，受益48户201人，其中脱贫人口12户37人。</t>
  </si>
  <si>
    <t>草坝河</t>
  </si>
  <si>
    <t>2025年柳树庙村灌溉机井及配套设施项目</t>
  </si>
  <si>
    <t>修机井65米，配套管道60米，配给水泵1台（125QJ20-80-7.5KW)、电缆线80米长，控制房一座9平方米。</t>
  </si>
  <si>
    <t>该项目属于公益性资产，项目建成后产权归属于磨子桥镇柳树庙村，解决农田灌溉的问题及农村防汛抗旱，受益农户59户162人，其中脱贫户8户16人。</t>
  </si>
  <si>
    <t>柳树庙村</t>
  </si>
  <si>
    <t>2025年龙亭镇有机稻产业灌溉渠道修复项目</t>
  </si>
  <si>
    <t>邓家沟村30U型渠1519米；黄索溪村30U型渠1917米，φ300混凝土圆管涵269米；老君庙村30U型渠1447米，φ300混凝土圆管涵233米。</t>
  </si>
  <si>
    <t>此项目属于公益性资产，项目建成后产权归属邓家沟村、平溪沟村、老君庙村、柳山村村集体所有。项目建成后水田灌溉490亩。受益120户318人，其中脱贫户60户226人。</t>
  </si>
  <si>
    <t>邓家沟村、平溪沟村、老君庙村、柳山村、黄索溪、方程村、梁河村</t>
  </si>
  <si>
    <t>2025年洋县黄安镇鹅项村砌护项目</t>
  </si>
  <si>
    <t>砌护M7.5浆砌片石，挡墙一高3.1m，长14m，墙身76.8m³基础30m³挡墙二2.5m高，95m长，墙身273.5m³，基础180.5m³。</t>
  </si>
  <si>
    <t>项目属于公益性资产，产权归村集体所有，建成后移交村集体进行管理维护。该项目改善生产发展条件，方便群众生产发展灌溉，解决220亩基本农田灌溉问题，降低生产发展投入成本，受益群众62户186人，其中已脱贫户37户92人。</t>
  </si>
  <si>
    <t>鹅项村</t>
  </si>
  <si>
    <t>2025年洋县龙亭镇平溪沟村优质稻渠道衬砌项目</t>
  </si>
  <si>
    <t>新建80U型渠235米，浆砌渠道460米。30U型渠990米，φ300混凝土圆管涵306米。</t>
  </si>
  <si>
    <t>项目属于经营性资产，项目建成后产权归属于平溪沟村所有。受益群众75户242人，其中脱贫户44户113人，水稻种植，户均增收每亩200元。</t>
  </si>
  <si>
    <t>2025年洋县茅坪镇朝阳村十组灌溉渠道衬砌修复工程</t>
  </si>
  <si>
    <t>新建渠长1620米，渠宽0.8米</t>
  </si>
  <si>
    <t>此项目属于公益性资产，产权归朝阳村所有，建成后移交给村集体进行管理维护。改善农业产业生产条件，解决基本农田灌溉问题，降低农产品生产成本，带动村民经济发展，直接受益总人口28户87人,其中脱贫户14户32人</t>
  </si>
  <si>
    <t>朝阳村</t>
  </si>
  <si>
    <t>2025年洋县八里关镇八里关村4组、5组、7组有机水稻产业基地灌溉水渠建设项目</t>
  </si>
  <si>
    <t>修建40混凝土水渠1559.7米，修建50混凝土水渠113米，新建倒虹吸管道46米。</t>
  </si>
  <si>
    <t>此项目属于公益性资产，产权属于八里关村，建成后移交村集体进行管理维护，项目建成后将解决八里关村4组、5组、7组380亩有机水稻产业基地灌溉问题，受益群众46户132人，其中已脱贫户23户71人，户均增收200元</t>
  </si>
  <si>
    <t>2025年洋县黄安镇鹅项村四、五组黑谷产业灌溉池塘项目</t>
  </si>
  <si>
    <t>四、五组2座村集体黑谷产业园灌溉池塘进行清淤加固。池塘清淤1985m³，砌护，墙高2.3m，长109m，墙身300.84m³，基础183.12m³。</t>
  </si>
  <si>
    <t>项目属于公益性资产，产权归村集体所有，建成后移交村集体进行管理维护。该项目改善生产发展条件，方便群众生产发展灌溉，降低生产发展投入成本，受益群众77户285人，其中脱贫户31户101人，户均增收200元。</t>
  </si>
  <si>
    <t>2025年洋县黄金峡镇新铺村三组中药材产业渠堰工程</t>
  </si>
  <si>
    <t>浆砌石渠318m、挡墙砌护30米长，2.5米高。场地硬化72㎡。 Ф300农田过水涵洞14米长。40U型渠450米长。路面修复长3米，宽6米，Ф600路面过水涵洞6米长，1*1*1m沉淀坑一座。</t>
  </si>
  <si>
    <t>此项目属于公益性项目，该项目建设后资产属于村经济合作社资产，并由村经济合作社管护。改善交通运输条件，方便群众生产发展并降低农产品运输成本，受益群众17户60人，其中脱贫户及监测户9户28人，项目预计带动务工人数15人（其中脱贫户及监测户6人），人均务工增收200元。</t>
  </si>
  <si>
    <t>2025年洋县黄金峡镇北沟村二组吊瓜产业灌溉浆砌工程</t>
  </si>
  <si>
    <t>浆砌石渠623m、挡墙砌护6米长，3.0米高。 Ф300过水涵洞14米长。40U型渠30米长。0.4*0.4m急流槽长10米。</t>
  </si>
  <si>
    <t>此项目属于公益性资产，产权归村股份经济合作社所有，建成后移交村集体进行管理维护。改善农业产业生产条件，解决基本农田灌溉问题，降低农产品生产成本，带动村民经济发展，直接受益总人口30户92人，其中脱贫户及监测户16户43人，项目预计带动12人参与务工，人均务工增收200元。</t>
  </si>
  <si>
    <t>北沟村</t>
  </si>
  <si>
    <t>2025年洋县金水镇碗牛坝村二组至一组农田灌溉渠堰建设项目</t>
  </si>
  <si>
    <t>新建碗牛坝村二组至一组农田灌溉渠堰1200米，宽1米。</t>
  </si>
  <si>
    <t>该项目属于公益性资产，建成后项目产权归属碗牛坝村。实施该项目解决农田灌溉130亩，受益31户96人，其中脱贫户16户42人，提升群众满意度。</t>
  </si>
  <si>
    <t>2025年洋县戚氏街道办事处石羊村6组灌溉蓄水塘项目</t>
  </si>
  <si>
    <t>修复改造石羊村6组蓄水灌溉池塘5亩。其中挖淤泥621立方米；池塘护岸工程：浆砌片石612立方米;防水层铺涂510平方米；砂砾石510平方米</t>
  </si>
  <si>
    <t>此项目属于公益性资产，产权属于石羊村所有，建成后移交村集体进行管理维护。提高生产效益，提高农户收入，方便群众日常通行，受益群众40户109人，其中已脱贫户27户76人</t>
  </si>
  <si>
    <t>石羊村</t>
  </si>
  <si>
    <t>2025年洋县茅坪镇洪溪村十组灌溉池塘清淤修复项目</t>
  </si>
  <si>
    <t>池塘清淤两座，池塘堤坝修复砌筑挡墙200立方米，通塘道路拓宽长500米，宽3米</t>
  </si>
  <si>
    <t>此项目属于公益性资产，产权归洪溪村所有，建成后移交村集体进行管理维护。该项目完成有效保障本村41户105人，其中脱贫户29户91人，耕种用水及牲畜用水难问题，十组池塘坝体修复同时解决该组群众出行问题</t>
  </si>
  <si>
    <t>2025年磨子桥镇牛家砭村有机肥加工项目</t>
  </si>
  <si>
    <t>新建有机肥加工厂棚280平方米，干湿分离机1套，气浮机1套，UASB厌氧塔1套，</t>
  </si>
  <si>
    <t>此项目属于经营性项目，该项目建设后资产属于村经济合作社资产，租赁给养殖大户张文新经营，承包期不少于5年。村集体年收益不低于2万元，由村集体制定收益分配方案，实行差异化分配。其中40%用于发展壮大村集体经济，60%向集体经济组织成员分红，通过土地流转、劳务用工、利益分红等方式带动农户均增收。带动农户30户89人，其中带动脱贫户15户48人，户均增收2000元以上，受益方式：1. 集体分红带动30户，其中脱贫户15户；2.入园务工和订单收购</t>
  </si>
  <si>
    <t>2024年陕西圣泉农业旅游发展有限责任公司仓储厂房贷款贴息项目</t>
  </si>
  <si>
    <t>在工商银行金融机构贷款300万元。用于场地硬化及水泥混凝土路面4800平方米；新建钢结构厂房2260平米。</t>
  </si>
  <si>
    <t>按照《洋县新型经营主体产业奖补及项目贷款管理办法》通过项目实施，在项目区硬化场地及水泥路面4800平方米，新建2260平方米钢结构厂房，带动农户85户牟其中脱贫户25户，户均增收2000元</t>
  </si>
  <si>
    <t>白鹤村</t>
  </si>
  <si>
    <t>2025年洋县有机产业技术、中药材产业技术、黑谷产业技术培训及新技术推广项目</t>
  </si>
  <si>
    <t>开设有机产业标准化生产、有机认证、中药材产业、黑谷产业技术培训班6场次，培训农民学员450人以上。建设特种稻种质资源保护10亩，特种稻有机示范园200亩，山茱萸提质增效示范园500亩。</t>
  </si>
  <si>
    <t>开展农民技能培训6场次，培训农民450人；建设特种稻种质资源保护10亩，保护洋县特种稻种质资源120个以上，特种稻有机示范园200亩，山茱萸提质增效示范园500亩。带动农户450户1350人增收，其中脱贫户和监测对象30户90人，户均增收800元。</t>
  </si>
  <si>
    <t>2025年洋县有机生产标准化技术推广项目</t>
  </si>
  <si>
    <t>在全县115个有机生产基地实施有机标准化生产技术推广，全面提升标准化生产水平。</t>
  </si>
  <si>
    <t>在全县所有115个有机生产基地开展标准化生产技术推广，引领全县有机产业健康发展，助力乡村振兴。带动农户75户230人增收，其中脱贫户和监测户10户35人。</t>
  </si>
  <si>
    <t>2025年洋县农村实用人才培训</t>
  </si>
  <si>
    <t>开展农村致富带头人培训356人次，村集体经济管理人员培训210人次，确保农民掌握一门实用技术。</t>
  </si>
  <si>
    <t>开展洋县实用人才培训566人次，其中农村致富带头人培训356人次，村集体经济管理人员培训210人次；技术 服务带动农户400户1200人增收，其中脱贫户和监测对象12户35人。</t>
  </si>
  <si>
    <t>人社局</t>
  </si>
  <si>
    <t>2025年洋县农民技能培训</t>
  </si>
  <si>
    <t>培训使农民掌握实用技术（如种殖、养殖技术等）技能培训800人以上</t>
  </si>
  <si>
    <t>通过培训使农民掌握农村实用技术（如种殖、养殖技术等）农民技能培训800人以上，其中受益脱贫劳动力（含监测对象)800以上人</t>
  </si>
  <si>
    <t>18个镇（街道办）</t>
  </si>
  <si>
    <t>2025年洋县各镇（街道）乡村公益性岗位项目</t>
  </si>
  <si>
    <t>在脱贫户、监测户中提供乡村公益性岗位833个，补助标准500元/月，最长聘用不超过1年</t>
  </si>
  <si>
    <t>带动833名以上脱贫劳动力（含监测对象)就近就地就业，年人均增收6000元</t>
  </si>
  <si>
    <t>2025年洋县公厕管理员公益岗位</t>
  </si>
  <si>
    <t>在脱贫户、监测户中选聘171名公厕管理员，每人每月落实补助300元，共聘用12个月</t>
  </si>
  <si>
    <t>带动171名脱贫户、监测户就近就地就业，年人均增收3600元</t>
  </si>
  <si>
    <t>169个村</t>
  </si>
  <si>
    <t>2025年洋县农村管水员公益岗</t>
  </si>
  <si>
    <t>在脱贫户、监测户中选聘402名水管员，每人每月落实补助300元，共聘用12个月</t>
  </si>
  <si>
    <t>带动402名脱贫户、监测户就近就地就业，年人均增收3600元</t>
  </si>
  <si>
    <t>2025年农村公路护路员公益岗项目</t>
  </si>
  <si>
    <t>在脱贫户、监测户中选聘584名护路员，每人每月落实补助300元，共聘用12个月</t>
  </si>
  <si>
    <t>带动584名脱贫户、监测户就近就地就业，年人均增收3600元</t>
  </si>
  <si>
    <t>2025年黄金峡镇中沟村至渭门道路修复项目</t>
  </si>
  <si>
    <t>实施M7.5浆砌片石挡墙92.3m³等。</t>
  </si>
  <si>
    <t>此项目属于公益性资产，产权归中沟村所有，建成后移交村集体进行管理维护。解决出行不便问题，提高农户产业发展效率，解决群众472人，其中脱贫人口和监测对象17人的出行问题。</t>
  </si>
  <si>
    <t>2025年黄金峡镇史家村至渭门道路修复项目</t>
  </si>
  <si>
    <t>实施M7.5浆砌片石挡墙197.37m³，路面破损断裂开挖修复85.9㎡等。</t>
  </si>
  <si>
    <t>此项目属于公益性资产，产权归渭门村所有，建成后移交村集体进行管理维护。解决出行不便问题，提高农户产业发展效率，解决群众213人，其中脱贫人口和监测对象54人的出行问题。</t>
  </si>
  <si>
    <t>渭门村</t>
  </si>
  <si>
    <t>2025年洋县农村饮水安全水质检测</t>
  </si>
  <si>
    <t>271个行政村（社区）的800余处水源的水质检测工作,消毒、净化药剂配备</t>
  </si>
  <si>
    <t>巩固提升全县11.48万户农村人口饮水安全条件</t>
  </si>
  <si>
    <t>2025年洋县黄安镇程河村人口居住地环境整治项目</t>
  </si>
  <si>
    <t>1、村间道路硬化2177.94㎡；2.挖土方159.9lm³；3.盖板涵115个；4.种植绿化2420株；5.新建（污水检查井）6座；6.桥面铺装：9㎡；7、塑料管道铺设32.5M</t>
  </si>
  <si>
    <t>项目属于公益性资产，产权归村集体所有，建成后移交村集体进行管理维护。改善村庄环境，提升群众生产生活质量，促进生态文明和提升群众幸福感，受益群众399户1339人，其中脱贫户120户349人，监测对象5户14人。</t>
  </si>
  <si>
    <t>程家河村</t>
  </si>
  <si>
    <t>磨子桥镇联合村环境整治项目</t>
  </si>
  <si>
    <t>1、村间巷道硬化100平方米；
2、小型绿化树木栽植806株；</t>
  </si>
  <si>
    <t>此项目属于公益性资产，产权属于联合村所有，建成后移交村集体进行管理维护。项目建成后将提升群众生活质量，提高满意度，受益群众853户1521人，其中已脱贫户15户62人。</t>
  </si>
  <si>
    <t>联合村</t>
  </si>
  <si>
    <t>2025年洋县八里关镇八里关村12组（亢柳）水毁道路修复项目</t>
  </si>
  <si>
    <t>砌筑挡总方量700.12m³，路面修复长24m、宽4m、厚18cm。</t>
  </si>
  <si>
    <t>此项目属于公益性资产，产权属于八里关村，建成后移交村集体进行管理维护，项目建成后将改善八里关村交通安全出行条件，受益群众72户193人，其中已脱贫户20户68人。</t>
  </si>
  <si>
    <t>2025年槐树关镇石门村人居环境整治提升项目</t>
  </si>
  <si>
    <t>新建 50u 型渠 44.7m；新栽种月季 66 株(杆高 40 至 50cm）红叶石楠球 500 株；新建垃圾亭 5 个；新建重力式挡土墙 33.8m³（高度 1.2m）；新建路面 419.95 ㎡</t>
  </si>
  <si>
    <t>此项目属公益性资产，产权归石门村集体所有，建成后交由村集体进行管护，通过该项目的实施，有效改善全村276户963生活环境，提升群众的满意度，其中受益脱贫户、监测户171户596人</t>
  </si>
  <si>
    <t>2025年洋县桑溪镇龙岗村人居环境提升项目</t>
  </si>
  <si>
    <t>绿化种植150平方米，安装太阳能路灯80盏等相关配套设施。</t>
  </si>
  <si>
    <t>此项目属于公益性资产，产权归龙岗村所有，建成后移交村集体进行管理维护。提升全村人居环境质量，受益群众354户1126人，其中脱贫户112户345人。</t>
  </si>
  <si>
    <t>2025年槐树关镇洛川村千万工程人居环境整治提升项目</t>
  </si>
  <si>
    <r>
      <rPr>
        <sz val="11"/>
        <rFont val="宋体"/>
        <charset val="134"/>
      </rPr>
      <t>修复</t>
    </r>
    <r>
      <rPr>
        <sz val="11"/>
        <rFont val="Calibri"/>
        <charset val="0"/>
      </rPr>
      <t>50u</t>
    </r>
    <r>
      <rPr>
        <sz val="11"/>
        <rFont val="宋体"/>
        <charset val="134"/>
      </rPr>
      <t>型渠</t>
    </r>
    <r>
      <rPr>
        <sz val="11"/>
        <rFont val="Calibri"/>
        <charset val="0"/>
      </rPr>
      <t>44.7m</t>
    </r>
    <r>
      <rPr>
        <sz val="11"/>
        <rFont val="宋体"/>
        <charset val="134"/>
      </rPr>
      <t>，清理路边杂草</t>
    </r>
    <r>
      <rPr>
        <sz val="11"/>
        <rFont val="Calibri"/>
        <charset val="0"/>
      </rPr>
      <t>2000</t>
    </r>
    <r>
      <rPr>
        <sz val="11"/>
        <rFont val="宋体"/>
        <charset val="134"/>
      </rPr>
      <t xml:space="preserve">㎡，栽种红叶石楠球 </t>
    </r>
    <r>
      <rPr>
        <sz val="11"/>
        <rFont val="Calibri"/>
        <charset val="0"/>
      </rPr>
      <t xml:space="preserve">1200 </t>
    </r>
    <r>
      <rPr>
        <sz val="11"/>
        <rFont val="宋体"/>
        <charset val="134"/>
      </rPr>
      <t>株,路面修复</t>
    </r>
    <r>
      <rPr>
        <sz val="11"/>
        <rFont val="Calibri"/>
        <charset val="0"/>
      </rPr>
      <t xml:space="preserve">139.5 </t>
    </r>
    <r>
      <rPr>
        <sz val="11"/>
        <rFont val="宋体"/>
        <charset val="134"/>
      </rPr>
      <t>㎡，挖土方</t>
    </r>
    <r>
      <rPr>
        <sz val="11"/>
        <rFont val="Calibri"/>
        <charset val="0"/>
      </rPr>
      <t>251m</t>
    </r>
    <r>
      <rPr>
        <sz val="11"/>
        <rFont val="宋体"/>
        <charset val="134"/>
      </rPr>
      <t>³等</t>
    </r>
  </si>
  <si>
    <t>项目属于公益性资产，项目建成后产权分别归洛川村所有，由村进行维护管理。项目建成后将改善人居环境质量，全面提升人民群众满意度、幸福感，受益群众1353人，其中受益脱贫户、监测户780人。</t>
  </si>
  <si>
    <t>2025年溢水镇人口聚集地人居环境改造提升项目</t>
  </si>
  <si>
    <t>西河村：硬化巷道126.80平方米，混凝土防洪砌护8.6立方米；挡墙修复23.63立方米；后坝河村：硬化巷道137.5平方米；防护墙砌护88.08立方米；上溢水村：路肩防护砌护18.78立方米；硬化巷道48平方米；栽植绿植26株，绿化76平方米;播种草籽1850平方米;安装防护围栏62米；波溪村：修复巷道189平方米;防洪砌护11.44立方米；防护挡墙砌护144.75立方米；尹家泉村：路肩防护砌护长65米；岭底村：路肩防护砌护长30米；</t>
  </si>
  <si>
    <t>项目属于公益性资产，项目建成后产权归村集体所有，由村进行维护管理。改善请群众聚集地人居环境，全面提升人民群众满意度、幸福感。受益群众554户1751人，其中脱贫户55户174人，监测户4户9人’项目拟采取以工代赈方式开展，预计带动务工人数12人（其中脱贫户及监测户2人），发放劳务报酬5.25万元，人均务工增收2000元。</t>
  </si>
  <si>
    <t>上溢水村、波溪村、尹家泉村、岭底村、后坝河村、西河村</t>
  </si>
  <si>
    <t>2025年金水镇牛角坝村环境提升项目</t>
  </si>
  <si>
    <t>新建M7.5浆砌片石挡墙409.81m³</t>
  </si>
  <si>
    <t>该项目属于公益性项目，建成后产权归属牛角坝村集体。通过实施该项目改善生活居住环境，提升群众生活幸福感，受益总人口85户283人，其中脱贫户35户135人。</t>
  </si>
  <si>
    <t>2025年洋县纸坊街道王庄村环境整治提升项目</t>
  </si>
  <si>
    <t>道路修复改造C30砼路面2700平方米，厚度18公分。破损路面拆除及其他配套设施。</t>
  </si>
  <si>
    <t>该项目属于公益性资产，建成后产权归王庄村集体所有，建成后移交村集体进行管理维护。改善村庄环境，提升整体形象。受益群众309户864人，其中脱贫户69户182人。</t>
  </si>
  <si>
    <t>王庄村</t>
  </si>
  <si>
    <t>2025洋县黄家营镇骆驼项村香菇产业园配套基础设施建设项目</t>
  </si>
  <si>
    <t>新建轻钢结构香菇大棚1750㎡，发展椴木香菇1000架，以及完善电力及给排水工程等；安装喷灌设施及抽水泵。</t>
  </si>
  <si>
    <t>项目属于经营性资产，形成资产归村集体所有，建成由商理民经营，村集体年收益不低于1.4万元，承包期5年以上，承包到期恢复原有数量。制定收益分配方案，实行差异化分配。受益总人口38户114人，其中脱贫户和监测户共13户39人，户均增收120元。受益方式：1.收益分红带动13户39人，其中脱贫户和监测户共13户39人；2.劳务用工受益户15户15人，其中脱贫户12户12人；3.带动种植技术培训8户8人。</t>
  </si>
  <si>
    <t>骆驼项村</t>
  </si>
  <si>
    <t>纸坊街道办事处</t>
  </si>
  <si>
    <t>2025年纸坊街道办事处周家坎村有机水稻示范基地灌溉渠道修复改造项目</t>
  </si>
  <si>
    <t>有机示范基地灌溉渠道衬砌3060米等，其中U40渠2700米，U30渠210米，矩形40混凝土渠（渠身12cm厚）。</t>
  </si>
  <si>
    <t>2025.05-2025.12</t>
  </si>
  <si>
    <t>项目属于公益性资产，项目建成后资产归周家坎村集体所有，建成后移交村集体进行管理维护。该项目改善生产发展条件，方便群众生产发展灌溉，降低生产发展投入成本，受益群众48户148人，其中脱贫户16户39人。</t>
  </si>
  <si>
    <t>周家坎村</t>
  </si>
  <si>
    <t>洋县黄家营镇2025年中央以工代赈项目</t>
  </si>
  <si>
    <t>三岔村：道路硬化长1300米，宽3.5 米，厚0.18米；培土 路肩650平方米； M7.5浆砌片石挡土墙42立方米；Φ500钢筋混 凝土圆管涵20米。
蔡坝村：道路硬化长1500米，宽3.5 米，厚0.18米；培土 路肩750平方米；M7.5浆砌片石挡土墙252立方米；Φ500钢筋混 凝土圆管涵8处32米，Φ1000钢筋混凝土圆管涵16米。</t>
  </si>
  <si>
    <t>2025年6月--2025年12月</t>
  </si>
  <si>
    <t>计划带动务工94人，发放劳务报酬不低于72万元，占中央财政资金35.12%,设置公益性岗位2个。</t>
  </si>
  <si>
    <t>三岔村、蔡坝村</t>
  </si>
  <si>
    <t>洋县农业农村局</t>
  </si>
  <si>
    <t>2025年洋县关帝镇铁河街村中药材产业建设项目</t>
  </si>
  <si>
    <t>1、种植石菖蒲30亩，建设搭配主管道1500米、4分PE灌带，分管道3500米、2分PE灌带，滴管喷头300个，10个大棚总面积20010㎡，采用钢架式结构、立柱式钢管，顶端及四周遮阴网覆盖，塑钢线固定。
2、硬化中药材产业园道路370米，宽3米，厚0.18米。</t>
  </si>
  <si>
    <t>2025年6月—2025年12月</t>
  </si>
  <si>
    <t>项目属于经营性资产,建成后归铁河街村集体所有,建成后由洋县柏杨关农业开发有限责任公司经营,承包期不低于5年,年收益不低于2.8万元，期满后、归还村集体滴管配套设施及石菖蒲中药材30亩。通过资产收益,村股份经济合作社年收益3万元，由村集体制定收益分配方案,实行差异化分配，其中40%用于发展壮大村集体经济，60%向活经济组织成员分红,并重点倾斜监测对象户。受益总人口35户109人。其中脱贫户及监测户12户36人、户均年增收入300元,受益方式:1、劳务用工带动6户8人,其中脱贫户和监测对象4户5人;2、土地流转涉及30户0.9万元。</t>
  </si>
  <si>
    <t>2025年洋县磨子桥镇艾河垭村经济合作社椴木香菇种植及产业配套设施</t>
  </si>
  <si>
    <t>种植椴木香菇1200架；储藏冷库25㎡，浇水设施1套、水泵1个、水管子50m、滴灌水袋1000m；场地内排水渠320m；购置烘干机2台并配套砖混烘干机房2个，共20㎡等。</t>
  </si>
  <si>
    <t>该项目属于经营性资产，产权属于艾河垭村所有，项目建成后移交村集体进行管理维护。由毛明智进行承包运营。承包期限不低于五年，承包结束后，除固定资产归还外，由承包方归还苗木或等价本金。村集体年增收3.2万元，由村集体制定收益分配方案,其中40%用于发展壮大村集体经济，60%向集体经济组织成员分红，并重点倾斜脱贫户和监测对象 。受益总人口50户150人、户均增收500元、其中脱贫户和监测对象19户57人。受益方式；1.村集体分红带动50户150人，其中脱贫户及三类人群20户60人；2，务工带动11户32人；3.带动周边群众发展香菇产业12户35人。</t>
  </si>
  <si>
    <t>艾河垭村</t>
  </si>
  <si>
    <t>2025年洋县龙亭镇黄索溪村100亩淫羊藿、白芨种植基地项目</t>
  </si>
  <si>
    <t>种植淫羊藿60亩，配套遮阴棚架60亩；种植白芨40亩；建设150m³蓄水池1座，配套抽水灌溉主管道230米；智能灌溉系统1套等。</t>
  </si>
  <si>
    <t>该项目属于经营性资产，产权归黄索溪村所有，建成后移交村集体进行管理维护。承包给洋县瑞田精耕农业发展有限公司经营，承包期五年以上，承包结束后，由承包方归还项目本金，村集体年收益9.6万元以上，其中40%用于发展壮大村集体经济，60%向集体经济组织成员分红，并重点倾斜脱贫户和监测对象。受益农户125户365人，其中脱贫户和监测户56户112人，户均年增收不低于500元。受益方式：1.集体分红带动52户160人，2.土地流转带动23户，3.入园务工带动50户140人，户均增收600元。</t>
  </si>
  <si>
    <t>2025年洋县纸坊街道任桃村养牛场提升改造项目</t>
  </si>
  <si>
    <t>牛棚地面硬化改造800M²，改造排污沟渠140米（宽度40CM、深30CM),建堆钢结构料棚一栋100M²，砖砌80立方米堆粪池一个，搅拌机1个。</t>
  </si>
  <si>
    <t>该项目属于经营性资产，建成后产权归任桃村股份经济合作社所有。通过承包养殖户杨岭安承包经营，年承包费收益0.8万元，承包期不低于5年。由村集体制定受益分配方案，实行差异化分配，其中40%用于发展壮大集体经济，60%向集体经济组织分红并重点倾斜已脱贫户和监测对象。受益群众360户1260人，其中脱贫户（含监测户）105户300人，户年均增收不低于500元。受益方式：1. 集体分红带动360户1260人，其中脱贫户及监测105户300人；2.劳务用工带动15户30人。</t>
  </si>
  <si>
    <t>任桃村</t>
  </si>
  <si>
    <t>2025年洋县黄安镇张堡村设施渔业建设项目</t>
  </si>
  <si>
    <t>新建长30米，宽30米，深2米的养殖水池8个7200平方米；新建轻钢大棚10000平方米；新建污水处理系统经过污水提升泵提升至絮凝；配套供水及水质监测系统一套，铺设供水管道5000米；新建仓储库房120平方米等。</t>
  </si>
  <si>
    <t>项目属于经营性资产，形成资产归张堡村股份经济合作社所有，由大户周宝昌承包方式经营，承包期5年以上，村集体年增收7.2万元，由村集体制定收益分配方案，实行差异化分配，其中40%用于发展壮大村集体经济，60%向集体经济组织成员分红，并重点倾斜脱贫户和监测对象。受益总人口384户1325人，其中脱贫户89户278人，监测户3户8人，户均年增收1000元。受益方式：1.集体分红带动384户1325人，其中脱贫户89户278人，监测户3户8人；2.生产加工服务务工受益8户35人，其中脱贫户4户12人；3.土地流转带动28户75人，其中脱贫户3户14人</t>
  </si>
  <si>
    <t>张堡村</t>
  </si>
  <si>
    <t>2025年洋县金水镇许家沟村产业园冷库保鲜项目</t>
  </si>
  <si>
    <t>新建冷库1座，建筑面积30平方米。</t>
  </si>
  <si>
    <t>项目属于经营性资产，项目建成后项目产权归属村集体。由叶文义承包经营，村集体经济收益1万元，由村集体制定收益分配方案，实行差异化分配，其中40%用于发展壮大村集体经济，60%向集体经济组织成员分红，并重点倾斜脱贫户和监测对象，受益群众15户42人，其中脱贫户8户25人，户均年增收500元。收益方式：1.带动务工人数1人（其中脱贫户及监测户1人），2.村集体分红12户42人，其中脱贫户6户17人；养殖培训2户2人。</t>
  </si>
  <si>
    <t>许家沟村</t>
  </si>
  <si>
    <t>2025年龙亭镇鲜榨果蔬汁后续自立袋灌装生产线建设项目</t>
  </si>
  <si>
    <t>购买安装建设猕猴桃果汁生产包装设备一套，主要用于猕猴桃果汁瓶装生产;其中：型号HQ-4000吹瓶机一台;配备气源3.2m³/h充气泵一台；容积1m³储气罐2个；电力380V设备控制箱一个；铜芯型号YTV-4✘35电缆60米；300毫升、230毫升模具各一副。</t>
  </si>
  <si>
    <t>项目属于经营性资产，项目建成后产权归属于龙亭镇陈靳村、宽潭村集体所有,两村资产各占1/2。通过承包由汉中山坡地冷链仓储服务公司运行经营，承包期限5年以上，村集体每年收益2.36万元。由村集体制定收益分配方案，实行差异化分配,其中40%用于发展壮大村集体经济，60%向集体经济组织成员分红。受益户30户92人，其中脱贫户及监测户10户35人，户均增收2000元。受益方式：1. 集体分红带动30户，其中脱贫户和监测户共10户；2.劳务用工受益3人，其中脱贫户5户16人。</t>
  </si>
  <si>
    <t>龙亭镇移民新村</t>
  </si>
  <si>
    <t>2025年洋县磨子桥镇一心村新建乌药加工生产线一套（二期）</t>
  </si>
  <si>
    <t>附子炮制池6个，不锈钢附子加工池7个，延胡索生产线1条，防护网500米，智能生产管理系统1套等</t>
  </si>
  <si>
    <t>该项目属于经营性资产，项目建成后产权归一心村股份经济合作社所有，由吴瑞新承包，承包期5年以上。在一期项目的基础上，通过带动务工就业、等方式带动脱贫人口受益，每年村集体收益3.2万元，实行差异化分配，其中40%用于发展壮大村集体经济，60%向集体经济组织成员分红，并重点倾斜脱贫户和监测对象，受益农户50户200人，脱贫户25户80人，户均年增收1000元。项目产生收益后通过收益分配开发公益性岗位，带动脱贫人口就业，对特殊人群进行救助帮扶等，同时带动周边群众务工，预计带动150户，人均增收500元。受益方式：1.收益分红带动50户200人，其中脱贫户和监测户共25户80人；2.技术培训10户31人</t>
  </si>
  <si>
    <t>2025年洋县八里关镇龙溪村蜂蜜深加工项目</t>
  </si>
  <si>
    <t>建设岩绵板带琉氧镁无尘净化车间500平方米；购置智能化灌装生产线一条，6000瓶/小时。</t>
  </si>
  <si>
    <t>该项目属于经营性资产，项目建成后产权归龙溪村股份经济合作社所有，由洋县鹮悦生态农业发展公司承包运营，村集体年收益8万元，由村集体制定收益分配方案，实行差异化分配，其中40%用于发展壮大村集体经济，60%向集体经济组织成员分红，并重点倾斜脱贫户和监测对象，通过该项目实施提高基地生产能力，提高品质，年经营收入提升15%。带动农户75户233人，其中脱贫户和监测对象25户78人，户均年增收2000元以上，一般农户户均年增收500元以上；受益方式：1.收益分红带动75户233人，其中脱贫户和监测户共25户80人；2.入园务工和订单收购5人；3.收购周边群众蜂蜜带动25户。</t>
  </si>
  <si>
    <t>龙溪村</t>
  </si>
  <si>
    <t>2025年洋县纸坊街道西岭村渠道衬砌工程</t>
  </si>
  <si>
    <t>主要对西岭村1、2组渠道进行混凝土衬砌，总长1.8千米。（渠底宽1.0米，厚0.1米，两侧渠帮宽度各0.2米，高度0.6米，渠道净宽度0.6米。）</t>
  </si>
  <si>
    <t>2025.06-2025.12</t>
  </si>
  <si>
    <t>该项目属于公益性资产，项目建成后归西岭村集体所有，由村集体进行管护，改善群众生产条件、方便群众发展农业，便于群众灌溉。受益群众175户589人，其中已脱贫户29户103人，预计带动务工人数22人（其中脱贫户8人），发放工资22000元，人均增收3000元。</t>
  </si>
  <si>
    <t>西岭村</t>
  </si>
  <si>
    <t>2025年谢村镇四红村、海莲村涵洞积水处理项目</t>
  </si>
  <si>
    <t>四红村涵洞:对箱涵一原有铁路沉井井底内部抽排积水及清除淤泥、淤砂。井底做防水处理38.465㎡，新建降水井一座φ1000，对原有水泵维修，新建平均18cm厚C30混凝土路面480㎡，安装10m³/h潜水泵一台，液位控制器两套，安装防水电缆12m。新做0.35m宽*0.4m高挡土墙158.44m。新做定制排水沟盖板6m。                  
海莲村涵洞:新建φ1500降水井一座，安装HDPE双壁波纹管DN400长5m，新建18cm厚C30路面167.93㎡，安装10m³/h潜水泵一台，安装控制电缆113.92m，电线杆三根，配备配电箱级防水电缆。</t>
  </si>
  <si>
    <t>此项目属于公益性资产，产权属于四红村、海莲村所有，受益群众210户605人，其中脱贫户41户196人，解决群众农田灌溉问题及出行难问题，排除交通隐患。</t>
  </si>
  <si>
    <t>四红村、海莲村</t>
  </si>
  <si>
    <t>2025年洋县槐树关镇洛川村农事服务中心项目</t>
  </si>
  <si>
    <t>全喂式收割机EX118Q一台，
高速插秧机2ZGQ-6K1/KA6P一台，小型收割机4LZ-1.0LC一台，水旱两用38马力旋耕机（加配挖掘机头一个）一台等。</t>
  </si>
  <si>
    <t>此项目属于经营性资产，建成后产权归洛川村集体所有。通过租赁承包给李新峰经营管理，承包期限不低于5年，村集体年增加收入2.6万元，由村集体制定收益分配方案，实行差异化分配，其中40%用于发展壮大村集体经济，60%向集体经济组织成员分红，并重点倾斜脱贫户及监测对象。受益总人口20户52人，其中脱贫户及监测户9户23人，人均增收500元。受益方式：1.集体分红20户52人，其中脱贫户9户23人；2.劳务用工预计带动4户6人，其中脱贫户3户3人。</t>
  </si>
  <si>
    <t>2025年谢村镇老庙村优质稻米产业园设施建设项目</t>
  </si>
  <si>
    <t>硬化水泥道路长1.5公里，宽3米，厚0.18米</t>
  </si>
  <si>
    <t>项目属于公益性资产，产权归老庙村所有，建成后移交村集体进行管理维护。改善交通运输生产生活条件，解决1000亩优质稻米种植区生产运输问题，受益农户142户421人，其中脱贫户32户96人，项目拟采取以工代赈方式开展，预计带动务工人数10人（其中脱贫户及监测户2人），发放劳务报酬（15%）27万元，人均务工增收2250元</t>
  </si>
  <si>
    <t>2025年洋县茅坪镇新华村十三组产业道路硬化项目</t>
  </si>
  <si>
    <t>新华村十三组硬化水泥道路长1100米、宽3.5米、厚度0.18米；整修路基1100米。</t>
  </si>
  <si>
    <t>此项目属于公益性资产，产权归新华村所有，建成后移交村集体进行管理维护。改善该组产业运输条件，方便群众生产和出行，受益群众36户132人，其中已脱贫户11户47人</t>
  </si>
  <si>
    <t>洋县2025年项目管理费项目</t>
  </si>
  <si>
    <t>用于巩固拓展脱贫攻坚成果同乡村振兴有效衔接规划编制、项目可行性研究、招标采购、检查验收、绩效管理、项目公告公示、成果宣传、报账管理、档案管理、购买第三方服务等项目管理相关支出</t>
  </si>
  <si>
    <t>提升巩固拓展脱贫攻坚成果同乡村振兴有效衔接项目资金效率、规范项目管理</t>
  </si>
  <si>
    <t>溢水镇脱贫户及监测对象小额贷款、互助资金协会贷款贴息缺口项目</t>
  </si>
  <si>
    <t>对全县已脱贫户（含监测对象）产业发展小额贷款进行贴息15万元；对产业发展互助资金协会借款占用费进行补助贴息3万元</t>
  </si>
  <si>
    <t>1.对全县320户已脱贫户（含监测对象）产业发展小额贷款按照市场报价利率（LPR）进行贴息。户均增收500元。2.对67户已脱贫户（含监测对象）产业发展互助资金协会借款占用费进行补助。户均增收500元。</t>
  </si>
  <si>
    <t>龙亭镇脱贫户及监测对象小额贷款、互助资金协会贷款贴息缺口项目</t>
  </si>
  <si>
    <t>对全县已脱贫户（含监测对象）产业发展小额贷款进行贴息4万元；对产业发展互助资金协会借款占用费进行补助贴息8万元</t>
  </si>
  <si>
    <t>1.对全县80户已脱贫户（含监测对象）产业发展小额贷款按照市场报价利率（LPR）进行贴息。户均增收500元。2.对120户已脱贫户（含监测对象）产业发展互助资金协会借款占用费进行补助。户均增收500元。</t>
  </si>
  <si>
    <t>黄家营镇脱贫户及监测对象小额贷款贴息缺口项目</t>
  </si>
  <si>
    <t>对全县已脱贫户（含监测对象）产业发展小额贷款进行贴息11.3万元</t>
  </si>
  <si>
    <t>对全县250户已脱贫户（含监测对象）产业发展小额贷款按照市场报价利率（LPR）进行贴息。户均增收500元。</t>
  </si>
  <si>
    <t>8个镇</t>
  </si>
  <si>
    <t>2025年洋县脱贫户及监测对象小额贷款、互助资金协会贷款贴息（补充资金项目）</t>
  </si>
  <si>
    <t>安排85.116535万元，用于8个镇办小额贷款贴息补助，安排17.300931万元，用于5个镇办互助资金协会贷款贴息</t>
  </si>
  <si>
    <t>2025年11月—12月</t>
  </si>
  <si>
    <t>对9个镇办2326户已脱贫户（含监测对象）产业发展小额贷款按照市场报价利率（LPR）进行贴息。户均增收500元。对187户已脱贫户（含监测对象）产业发展互助资金协会借款占用费进行补助。户均增收500元。</t>
  </si>
  <si>
    <t>2025年洋县茅坪镇茅坪村猕猴桃产业园配套设施项目</t>
  </si>
  <si>
    <t>猕猴桃产业园新建∮63水管870米，∮32水管3320米，3箱水泵2台，配电箱1个、线路360米，水泵控制箱1个，蓄水池一座（直径6米，高5米）等配套设施，</t>
  </si>
  <si>
    <t>该此项目属于经营性资产，产权归茅坪村所有，建成后移交村集体进行管理维护。由杨小珠承包经营，承包期10年，前5年每年向股份合作社交承包费1万元，后5年每年向合作社交2万元。由村制定收益分配方案，实行差异化分配 ，其中40%用于发展壮大村集体经济，60%向集体经济组织成员分红，并重点倾斜脱贫户和监测对象。受益群众10户30人，其中已脱贫户5户8人，户均增收500元。受益方式：1.集体分红受益10户30人，其中已脱贫户5户8人 ；2.项目带动务工人数5人（其中脱贫户2人）；3.土地流转带动6户。</t>
  </si>
  <si>
    <t>2025年洋县纸坊街道王庄村天麻种植园建设项目</t>
  </si>
  <si>
    <t>修建钢结构大棚一座450平方米、生产用房2间共50平方米，安装烘干设施一套、温控设备一套，粉碎机一台，配套水、电、场地硬化等设施。</t>
  </si>
  <si>
    <t>该项目属于经营性资产，建成后产权归王庄村股份经济合作社所有，由王昌杰承包经营管理，年承包费2.1万元，承包期不低于5年.由村集体制定收益分配方案，实行差异化分配。其中40%用于发展壮大村集体经济，60%向集体经济组织成员分红，并重点倾斜脱贫户和监测对象。受益群众45户82人，其中已脱贫户20户63人，预计带动务工人数20人（其中脱贫户及监测户10人），发放工资1.2万元，户均务工增收500元。受益方式：1.收益分红带动42户82人，其中脱贫户和监测户共20户36人；2.技术培训10户32人。</t>
  </si>
  <si>
    <t>2025年山后村烘干设施及场地硬化项目</t>
  </si>
  <si>
    <t>修建钢结构厂房一座100平方米、安装烘干设施一套、配套水、电等设施，硬化药材晾晒场地1000平方米</t>
  </si>
  <si>
    <t>此项目属于经营性资产，发展香椽产业，形成资产归山后村村集体所有，通过承包给杨植钦经营，年承包费2.4万元，承包期不低于5年.由村集体制定收益分配方案，实行差异化分配。 其中40%用于发展壮大村集体经济，60%向集体经济组织成员分红，并重点倾斜脱贫户和监测对象。受益总人口405户1428人，户均年增收300元，其中脱贫户90户267人，监测户7户12人，户均年增收300元。受益方式：1.集体分红带动90户267人，其中脱贫户16户48人，监测7户12人；2.以务工的方式带动脱贫户和监测户均增收。</t>
  </si>
  <si>
    <t>山后村</t>
  </si>
  <si>
    <t>2025年洋县黄金峡镇渭门村食用菌种植发展项目</t>
  </si>
  <si>
    <t>新发展食用菌600架，搭建遮阴网5000平方米；新建烘干房65平方米，打包机一台，购置烘干机4台。</t>
  </si>
  <si>
    <t>该项目属于经营性资产，产权归渭门村集体所有，建成后移交村集体进行管理维护，通过承包给种植大户曹耀刚经营，年承包费不低于2万元，承包期5年以上，承包结束后，除固定资产归还外，由承包方归还苗木或等价本金。村集体年收益不低于4万元，由村集体制定收益分配方案，实行差异化分配。其中40%用于发展壮大村集体经济，60%向集体经济组织成员分红，并重点倾斜脱贫户和监测对象。受益总人口55户162人，其中脱贫户25户65人，户均增收500元。受益方式：1.集体分红带动388户1388人，其中脱贫户70户213人；2.劳务用工受益15人，其中脱贫户5人；3、技术服务10人。</t>
  </si>
  <si>
    <t>2025年马畅镇高堡村大米深加工项目</t>
  </si>
  <si>
    <t>高堡村投资购买大米深加工机械设备，包括全自动变频砻谷机一台、彩色色选机一台（560通道）、大米抛光机一台、谷糙分离机一台、复式白米分级筛一台、慢速提升机6台。</t>
  </si>
  <si>
    <t>项目属于经营性资产，建成后资产权归属村股份经济合作社所有，集体通过资产租赁的方式租赁给洋县永辉农业产业发展有限公司，年承包费不低于2万，租期5年以上，镇监督管理，由村集体制定收益分配方案，实行差异化分配。其中40%用于发展壮大村集体经济，60%向集体经济组织成员分红，并重点倾斜脱贫户和监测对象。带动村民人均增收300元。受益人口576人，其中脱贫户及监测对象178人。受益方式：1.收益分红带动245户576人，其中脱贫户和监测户共45户178人；2.技术培训5户15人。</t>
  </si>
  <si>
    <t>高堡村</t>
  </si>
  <si>
    <t>2025年洋县黄家营镇三岔村丹皮产业园配套设施建设项目</t>
  </si>
  <si>
    <t>2级供水设备2套，架设三箱电电路1千米，用水管道2千米，用于三岔村丹皮产业园。</t>
  </si>
  <si>
    <t>该项目属于经营性资产，产权归三岔村集体所有，建成后移交村集体进行管理维护，承包给王甲成经营，年承包费不低于1万，承包期限5年以上，。由村集体制定收益分配方案，实行差异化分配，其中40%用于发展壮大村集体经济，60%向集体经济组织成员分红，并重点倾斜脱贫户和监测对象。受益农户80户252人，其中脱贫户和监测户30户98人，户均增收500元。受益方式：1.收益分红带动40户152人，其中脱贫户和监测户共10户28人；2.劳务用工受益户10户15人，其中脱贫户6户6人；3.带动种植技术培训6户6人。</t>
  </si>
  <si>
    <t>2025年洋县黄家营镇四郎庙村四郎庙组及肖院组灌溉渠建设项目</t>
  </si>
  <si>
    <t>四郎庙组及肖院组U50灌溉渠1000米，水渠修复200米</t>
  </si>
  <si>
    <t>此项目属于公益性资产，产权属于村集体所有，建成后移交村集体进行管理维护。解决两个组80多亩地灌溉问题，受益农户123户360人，其中脱贫户和监测户28户90人。</t>
  </si>
  <si>
    <t>四郎庙村</t>
  </si>
  <si>
    <t>2025年洋县谢村镇五间村池塘水毁修复工程</t>
  </si>
  <si>
    <t>M7.5砂浆砌片石115m3，C20砼现浇基础27m3，修复大塘堤坎长度60m。</t>
  </si>
  <si>
    <t>此项目属于公益性资产，产权属于五间村，建成后解决100亩水田灌溉问题，受益群众260户578人，其中脱贫户及监测对象12户28人。</t>
  </si>
  <si>
    <t>五间村</t>
  </si>
  <si>
    <t>2025年洋县戚氏街道办事处戚氏村七组灌溉井及配套设施项目</t>
  </si>
  <si>
    <t>戚氏村七组灌溉井一眼20米*1.5米、水管60米、机井房一座3.5米*3米、水泵一台5000瓦、水泵管80米、电线380米</t>
  </si>
  <si>
    <t>此项目属于公益性资产，产权属于戚氏村所有，建成后移交村集体进行管理维护。该项目的实施改善村民灌溉条件,提高生产效益，提高了群众的满意度，受益群众83户227人，其中已脱贫户3户11人。</t>
  </si>
  <si>
    <t>戚氏村</t>
  </si>
  <si>
    <t>2025年洋县戚氏街道办事处魏家庙村灌溉蓄水塘项目</t>
  </si>
  <si>
    <t>修复改造魏家庙村蓄水灌溉池塘10亩。其中挖淤泥1100立方米；池塘护岸工程：浆砌片石155.92立方米;</t>
  </si>
  <si>
    <t>此项目属于公益性资产，产权属于魏家庙村所有。建成后移交村集体进行管理维护。该项目的实施改善村民灌溉条件,提高生产效益，提高了群众的满意度，受益群众547户1703人，其中脱贫户和检测对象46户114人。</t>
  </si>
  <si>
    <t>2025年洋县洋州街道东联村12组灌溉渠建设项目</t>
  </si>
  <si>
    <t>新建12组灌溉渠220米，配套1米*1米检测井5个及土方建设</t>
  </si>
  <si>
    <t>此项目属于公益性资产，产权属于洋州街道东联村，建成后移交给东联村集体进行管理维护，解决11、12组农户农田灌溉问题，受益农户数60户306人，其中脱贫户10户48人</t>
  </si>
  <si>
    <t>2025年洋县戚氏街道办事处五郎庙社区灌溉机井建设项目</t>
  </si>
  <si>
    <t>新建灌溉基站一个，水泵一台，管道1000米，电箱一个，电表一个，三相电线50米，蓄水池一座（200立方米），50U型渠707米</t>
  </si>
  <si>
    <t>此项目属于公益性资产，产权属于五郎庙社区所有。建成后移交村集体进行管理维护。该项目的实施改善村民灌溉条件,提高生产效益，提高了群众的满意度，受益群众150户465人，其中脱贫户和检测对象53户152人。</t>
  </si>
  <si>
    <t>五郎庙村</t>
  </si>
  <si>
    <t>2025年洋县黄安镇庙垭村灌溉池塘工程</t>
  </si>
  <si>
    <t>三口池塘清淤，池塘加固两处共计：基础28.48立方，墙身103.36立方</t>
  </si>
  <si>
    <t>项目属于公益性资产，项目建成后产权归村集体所有，由村进行维护管理。该项目改善生产发展条件，解决280亩农田灌溉问题,方便群众生产发展灌溉，降低生产发展投入成本，受益群众192户619人，其中脱贫户85户272人，监测对象6户12人。</t>
  </si>
  <si>
    <t>庙垭村</t>
  </si>
  <si>
    <t>基础建设</t>
  </si>
  <si>
    <t>2025年度洋县华阳镇小华阳村二组水毁基础设施修复项目</t>
  </si>
  <si>
    <t>1、新建路面长758.6米、宽3.5米;2、新建河堤长80米、顶宽0.7米、底宽1.2米、高2.5米;3、直径300mm 钢筋混凝土圆管涵12米    直径500mm 钢筋混凝土圆管涵12米</t>
  </si>
  <si>
    <t>此项目属于公益性资产，产权归小华阳村所有，建成后移交村集体进行管理维护。解决75户250人发展产业出行运输困难问题，其中低收入户33户120人，人均增收100元</t>
  </si>
  <si>
    <t>小华阳村</t>
  </si>
  <si>
    <t>2025年关帝镇李家店村三组项目（四方石过水路面）</t>
  </si>
  <si>
    <t>四方石长40米、宽4米、高1.8米，面板厚度25公分</t>
  </si>
  <si>
    <t>项目属于公益性资产，产权归李家店村所有，建成后移交村集体进行管理维护。解决43户140人，其中脱贫户21户67人生产困难及产业发展增收，提高农户产业发展效率。</t>
  </si>
  <si>
    <t>李家店村</t>
  </si>
  <si>
    <t>2025年洋县茅坪镇东村四组产业园灌溉排洪渠建设工程</t>
  </si>
  <si>
    <t>浆砌石渠，渠底宽度2.0米，高度2米，长200米，3米宽盖板涵5处</t>
  </si>
  <si>
    <t>此项目属于公益性资产，产权归东村所有，建成后移交给村集体进行管理维护。改善农业灌溉条件，促进农业产业发展，解决住房安全、村委会办公场所安全、村大棚产业园排灌问题及环境差问题，改善群众生产生活条件，受益54户176人其中脱贫户19户65人</t>
  </si>
  <si>
    <t>戚氏街道办</t>
  </si>
  <si>
    <t>2025年洋县戚氏街道七眼泉村产业灌溉渠道工程</t>
  </si>
  <si>
    <t>修建U60型号渠长1800米</t>
  </si>
  <si>
    <t>此项目属于公益性资产，产权归七眼泉村所有，建成后移交给村集体进行管理维护。该项目可以改善村民灌溉条件，提高生产效益，受益群众405户1243人，脱贫户29户73人。</t>
  </si>
  <si>
    <t>七眼泉村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</si>
</sst>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sz val="11"/>
      <name val="宋体"/>
      <charset val="134"/>
      <scheme val="minor"/>
    </font>
    <font>
      <sz val="10"/>
      <name val="宋体"/>
      <charset val="134"/>
      <scheme val="minor"/>
    </font>
    <font>
      <sz val="22"/>
      <name val="方正小标宋简体"/>
      <charset val="134"/>
    </font>
    <font>
      <b/>
      <sz val="11"/>
      <name val="宋体"/>
      <charset val="134"/>
      <scheme val="minor"/>
    </font>
    <font>
      <b/>
      <sz val="11"/>
      <name val="黑体"/>
      <charset val="134"/>
    </font>
    <font>
      <sz val="11"/>
      <name val="宋体"/>
      <charset val="134"/>
    </font>
    <font>
      <sz val="11"/>
      <color indexed="8"/>
      <name val="宋体"/>
      <charset val="1"/>
      <scheme val="minor"/>
    </font>
    <font>
      <sz val="10"/>
      <name val="宋体"/>
      <charset val="134"/>
    </font>
    <font>
      <sz val="9"/>
      <name val="宋体"/>
      <charset val="134"/>
    </font>
    <font>
      <sz val="9"/>
      <name val="黑体"/>
      <charset val="134"/>
    </font>
    <font>
      <sz val="11"/>
      <name val="仿宋_GB2312"/>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name val="Calibri"/>
      <charset val="0"/>
    </font>
    <font>
      <sz val="11"/>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indexed="8"/>
      </bottom>
      <diagonal/>
    </border>
    <border>
      <left/>
      <right/>
      <top/>
      <bottom style="thin">
        <color theme="4" tint="0.399975585192419"/>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0" applyNumberFormat="0" applyFill="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0" fillId="0" borderId="0" applyNumberFormat="0" applyFill="0" applyBorder="0" applyAlignment="0" applyProtection="0">
      <alignment vertical="center"/>
    </xf>
    <xf numFmtId="0" fontId="21" fillId="3" borderId="22" applyNumberFormat="0" applyAlignment="0" applyProtection="0">
      <alignment vertical="center"/>
    </xf>
    <xf numFmtId="0" fontId="22" fillId="4" borderId="23" applyNumberFormat="0" applyAlignment="0" applyProtection="0">
      <alignment vertical="center"/>
    </xf>
    <xf numFmtId="0" fontId="23" fillId="4" borderId="22" applyNumberFormat="0" applyAlignment="0" applyProtection="0">
      <alignment vertical="center"/>
    </xf>
    <xf numFmtId="0" fontId="24" fillId="5" borderId="24" applyNumberFormat="0" applyAlignment="0" applyProtection="0">
      <alignment vertical="center"/>
    </xf>
    <xf numFmtId="0" fontId="25" fillId="0" borderId="25" applyNumberFormat="0" applyFill="0" applyAlignment="0" applyProtection="0">
      <alignment vertical="center"/>
    </xf>
    <xf numFmtId="0" fontId="26" fillId="0" borderId="26"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33" fillId="0" borderId="0">
      <alignment vertical="center"/>
    </xf>
  </cellStyleXfs>
  <cellXfs count="70">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NumberFormat="1"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5" fillId="0" borderId="2" xfId="49" applyNumberFormat="1" applyFont="1" applyFill="1" applyBorder="1" applyAlignment="1">
      <alignment horizontal="center" vertical="center" wrapText="1"/>
    </xf>
    <xf numFmtId="0" fontId="5" fillId="0" borderId="6" xfId="49" applyNumberFormat="1" applyFont="1" applyFill="1" applyBorder="1" applyAlignment="1">
      <alignment horizontal="center" vertical="center" wrapText="1"/>
    </xf>
    <xf numFmtId="0" fontId="5" fillId="0" borderId="3" xfId="49" applyNumberFormat="1" applyFont="1" applyFill="1" applyBorder="1" applyAlignment="1">
      <alignment horizontal="center" vertical="center" wrapText="1"/>
    </xf>
    <xf numFmtId="0" fontId="5" fillId="0" borderId="7" xfId="49"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9" xfId="49" applyNumberFormat="1" applyFont="1" applyFill="1" applyBorder="1" applyAlignment="1">
      <alignment horizontal="center" vertical="center" wrapText="1"/>
    </xf>
    <xf numFmtId="0" fontId="5" fillId="0" borderId="12" xfId="49" applyNumberFormat="1" applyFont="1" applyFill="1" applyBorder="1" applyAlignment="1">
      <alignment horizontal="center" vertical="center" wrapText="1"/>
    </xf>
    <xf numFmtId="0" fontId="5" fillId="0" borderId="13" xfId="49" applyNumberFormat="1" applyFont="1" applyFill="1" applyBorder="1" applyAlignment="1">
      <alignment horizontal="center" vertical="center" wrapText="1"/>
    </xf>
    <xf numFmtId="0" fontId="5" fillId="0" borderId="0" xfId="49" applyNumberFormat="1" applyFont="1" applyFill="1" applyBorder="1" applyAlignment="1">
      <alignment horizontal="center" vertical="center" wrapText="1"/>
    </xf>
    <xf numFmtId="0" fontId="5" fillId="0" borderId="14" xfId="49"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49" applyNumberFormat="1"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5" fillId="0" borderId="11" xfId="49" applyNumberFormat="1" applyFont="1" applyFill="1" applyBorder="1" applyAlignment="1">
      <alignment horizontal="center" vertical="center" wrapText="1"/>
    </xf>
    <xf numFmtId="0" fontId="5" fillId="0" borderId="5" xfId="49" applyNumberFormat="1" applyFont="1" applyFill="1" applyBorder="1" applyAlignment="1">
      <alignment horizontal="center" vertical="center" wrapText="1"/>
    </xf>
    <xf numFmtId="0" fontId="4" fillId="0" borderId="15" xfId="0" applyFont="1" applyFill="1" applyBorder="1" applyAlignment="1">
      <alignment horizontal="center" vertical="center" wrapText="1"/>
    </xf>
    <xf numFmtId="0" fontId="5" fillId="0" borderId="15" xfId="49"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6" fillId="0" borderId="7" xfId="0" applyNumberFormat="1" applyFont="1" applyFill="1" applyBorder="1" applyAlignment="1">
      <alignment horizontal="left" vertical="center" wrapText="1"/>
    </xf>
    <xf numFmtId="0" fontId="1" fillId="0" borderId="7" xfId="0" applyFont="1" applyFill="1" applyBorder="1" applyAlignment="1">
      <alignment horizontal="center" vertical="center"/>
    </xf>
    <xf numFmtId="0" fontId="6" fillId="0" borderId="7" xfId="0" applyFont="1" applyFill="1" applyBorder="1" applyAlignment="1">
      <alignment horizontal="left" vertical="center" wrapText="1"/>
    </xf>
    <xf numFmtId="0" fontId="1" fillId="0" borderId="7" xfId="0" applyNumberFormat="1" applyFont="1" applyFill="1" applyBorder="1" applyAlignment="1">
      <alignment horizontal="center" vertical="center"/>
    </xf>
    <xf numFmtId="176" fontId="6" fillId="0" borderId="7"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0" fontId="6" fillId="0" borderId="7" xfId="50" applyNumberFormat="1" applyFont="1" applyFill="1" applyBorder="1" applyAlignment="1">
      <alignment horizontal="center" vertical="center" wrapText="1"/>
    </xf>
    <xf numFmtId="0" fontId="7" fillId="0" borderId="0" xfId="0" applyFont="1" applyFill="1" applyAlignment="1">
      <alignment vertical="center"/>
    </xf>
    <xf numFmtId="176" fontId="6" fillId="0" borderId="7" xfId="0" applyNumberFormat="1" applyFont="1" applyFill="1" applyBorder="1" applyAlignment="1">
      <alignment horizontal="center" vertical="center"/>
    </xf>
    <xf numFmtId="0" fontId="6" fillId="0" borderId="16"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176" fontId="10" fillId="0" borderId="7" xfId="0" applyNumberFormat="1"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7" xfId="0" applyFont="1" applyFill="1" applyBorder="1" applyAlignment="1">
      <alignment vertical="center" wrapText="1"/>
    </xf>
    <xf numFmtId="0" fontId="7" fillId="0" borderId="17" xfId="0" applyFont="1" applyFill="1" applyBorder="1" applyAlignment="1">
      <alignment vertical="center" wrapText="1"/>
    </xf>
    <xf numFmtId="0" fontId="7" fillId="0" borderId="7" xfId="0" applyFont="1" applyFill="1" applyBorder="1" applyAlignment="1">
      <alignment vertical="center"/>
    </xf>
    <xf numFmtId="176" fontId="9" fillId="0" borderId="7" xfId="0" applyNumberFormat="1" applyFont="1" applyFill="1" applyBorder="1" applyAlignment="1">
      <alignment horizontal="center" vertical="center" wrapText="1"/>
    </xf>
    <xf numFmtId="0" fontId="8" fillId="0" borderId="7" xfId="0" applyFont="1" applyFill="1" applyBorder="1" applyAlignment="1">
      <alignment horizontal="left" vertical="center" wrapText="1"/>
    </xf>
    <xf numFmtId="0" fontId="1" fillId="0" borderId="7" xfId="0" applyFont="1" applyFill="1" applyBorder="1" applyAlignment="1">
      <alignment vertical="center" wrapText="1"/>
    </xf>
    <xf numFmtId="0" fontId="11" fillId="0" borderId="18" xfId="0" applyNumberFormat="1" applyFont="1" applyFill="1" applyBorder="1" applyAlignment="1">
      <alignment horizontal="center" vertical="center" wrapText="1"/>
    </xf>
    <xf numFmtId="0" fontId="12" fillId="0" borderId="7"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198</xdr:row>
      <xdr:rowOff>0</xdr:rowOff>
    </xdr:from>
    <xdr:to>
      <xdr:col>8</xdr:col>
      <xdr:colOff>66040</xdr:colOff>
      <xdr:row>198</xdr:row>
      <xdr:rowOff>248920</xdr:rowOff>
    </xdr:to>
    <xdr:pic>
      <xdr:nvPicPr>
        <xdr:cNvPr id="2" name="Picture 1" descr="clip_image3376"/>
        <xdr:cNvPicPr>
          <a:picLocks noChangeAspect="1"/>
        </xdr:cNvPicPr>
      </xdr:nvPicPr>
      <xdr:blipFill>
        <a:blip r:embed="rId1"/>
        <a:stretch>
          <a:fillRect/>
        </a:stretch>
      </xdr:blipFill>
      <xdr:spPr>
        <a:xfrm>
          <a:off x="11020425" y="108013500"/>
          <a:ext cx="66040" cy="248920"/>
        </a:xfrm>
        <a:prstGeom prst="rect">
          <a:avLst/>
        </a:prstGeom>
        <a:noFill/>
        <a:ln w="9525">
          <a:noFill/>
        </a:ln>
      </xdr:spPr>
    </xdr:pic>
    <xdr:clientData/>
  </xdr:twoCellAnchor>
  <xdr:twoCellAnchor editAs="oneCell">
    <xdr:from>
      <xdr:col>8</xdr:col>
      <xdr:colOff>0</xdr:colOff>
      <xdr:row>198</xdr:row>
      <xdr:rowOff>0</xdr:rowOff>
    </xdr:from>
    <xdr:to>
      <xdr:col>8</xdr:col>
      <xdr:colOff>71120</xdr:colOff>
      <xdr:row>198</xdr:row>
      <xdr:rowOff>248920</xdr:rowOff>
    </xdr:to>
    <xdr:pic>
      <xdr:nvPicPr>
        <xdr:cNvPr id="3" name="Picture 2" descr="clip_image3377"/>
        <xdr:cNvPicPr>
          <a:picLocks noChangeAspect="1"/>
        </xdr:cNvPicPr>
      </xdr:nvPicPr>
      <xdr:blipFill>
        <a:blip r:embed="rId1"/>
        <a:stretch>
          <a:fillRect/>
        </a:stretch>
      </xdr:blipFill>
      <xdr:spPr>
        <a:xfrm>
          <a:off x="11020425" y="108013500"/>
          <a:ext cx="71120" cy="248920"/>
        </a:xfrm>
        <a:prstGeom prst="rect">
          <a:avLst/>
        </a:prstGeom>
        <a:noFill/>
        <a:ln w="9525">
          <a:noFill/>
        </a:ln>
      </xdr:spPr>
    </xdr:pic>
    <xdr:clientData/>
  </xdr:twoCellAnchor>
  <xdr:twoCellAnchor editAs="oneCell">
    <xdr:from>
      <xdr:col>8</xdr:col>
      <xdr:colOff>0</xdr:colOff>
      <xdr:row>198</xdr:row>
      <xdr:rowOff>0</xdr:rowOff>
    </xdr:from>
    <xdr:to>
      <xdr:col>8</xdr:col>
      <xdr:colOff>69215</xdr:colOff>
      <xdr:row>198</xdr:row>
      <xdr:rowOff>248920</xdr:rowOff>
    </xdr:to>
    <xdr:pic>
      <xdr:nvPicPr>
        <xdr:cNvPr id="4" name="Picture 4" descr="clip_image3379"/>
        <xdr:cNvPicPr>
          <a:picLocks noChangeAspect="1"/>
        </xdr:cNvPicPr>
      </xdr:nvPicPr>
      <xdr:blipFill>
        <a:blip r:embed="rId1"/>
        <a:stretch>
          <a:fillRect/>
        </a:stretch>
      </xdr:blipFill>
      <xdr:spPr>
        <a:xfrm>
          <a:off x="11020425" y="108013500"/>
          <a:ext cx="69215" cy="248920"/>
        </a:xfrm>
        <a:prstGeom prst="rect">
          <a:avLst/>
        </a:prstGeom>
        <a:noFill/>
        <a:ln w="9525">
          <a:noFill/>
        </a:ln>
      </xdr:spPr>
    </xdr:pic>
    <xdr:clientData/>
  </xdr:twoCellAnchor>
  <xdr:twoCellAnchor editAs="oneCell">
    <xdr:from>
      <xdr:col>8</xdr:col>
      <xdr:colOff>0</xdr:colOff>
      <xdr:row>198</xdr:row>
      <xdr:rowOff>0</xdr:rowOff>
    </xdr:from>
    <xdr:to>
      <xdr:col>8</xdr:col>
      <xdr:colOff>64135</xdr:colOff>
      <xdr:row>198</xdr:row>
      <xdr:rowOff>248920</xdr:rowOff>
    </xdr:to>
    <xdr:pic>
      <xdr:nvPicPr>
        <xdr:cNvPr id="5" name="Picture 5" descr="clip_image3380"/>
        <xdr:cNvPicPr>
          <a:picLocks noChangeAspect="1"/>
        </xdr:cNvPicPr>
      </xdr:nvPicPr>
      <xdr:blipFill>
        <a:blip r:embed="rId1"/>
        <a:stretch>
          <a:fillRect/>
        </a:stretch>
      </xdr:blipFill>
      <xdr:spPr>
        <a:xfrm>
          <a:off x="11020425" y="108013500"/>
          <a:ext cx="64135" cy="248920"/>
        </a:xfrm>
        <a:prstGeom prst="rect">
          <a:avLst/>
        </a:prstGeom>
        <a:noFill/>
        <a:ln w="9525">
          <a:noFill/>
        </a:ln>
      </xdr:spPr>
    </xdr:pic>
    <xdr:clientData/>
  </xdr:twoCellAnchor>
  <xdr:twoCellAnchor editAs="oneCell">
    <xdr:from>
      <xdr:col>8</xdr:col>
      <xdr:colOff>0</xdr:colOff>
      <xdr:row>198</xdr:row>
      <xdr:rowOff>0</xdr:rowOff>
    </xdr:from>
    <xdr:to>
      <xdr:col>8</xdr:col>
      <xdr:colOff>69850</xdr:colOff>
      <xdr:row>198</xdr:row>
      <xdr:rowOff>248920</xdr:rowOff>
    </xdr:to>
    <xdr:pic>
      <xdr:nvPicPr>
        <xdr:cNvPr id="6" name="Picture 6" descr="clip_image3381"/>
        <xdr:cNvPicPr>
          <a:picLocks noChangeAspect="1"/>
        </xdr:cNvPicPr>
      </xdr:nvPicPr>
      <xdr:blipFill>
        <a:blip r:embed="rId1"/>
        <a:stretch>
          <a:fillRect/>
        </a:stretch>
      </xdr:blipFill>
      <xdr:spPr>
        <a:xfrm>
          <a:off x="11020425" y="108013500"/>
          <a:ext cx="69850" cy="248920"/>
        </a:xfrm>
        <a:prstGeom prst="rect">
          <a:avLst/>
        </a:prstGeom>
        <a:noFill/>
        <a:ln w="9525">
          <a:noFill/>
        </a:ln>
      </xdr:spPr>
    </xdr:pic>
    <xdr:clientData/>
  </xdr:twoCellAnchor>
  <xdr:twoCellAnchor editAs="oneCell">
    <xdr:from>
      <xdr:col>8</xdr:col>
      <xdr:colOff>0</xdr:colOff>
      <xdr:row>198</xdr:row>
      <xdr:rowOff>0</xdr:rowOff>
    </xdr:from>
    <xdr:to>
      <xdr:col>8</xdr:col>
      <xdr:colOff>66040</xdr:colOff>
      <xdr:row>198</xdr:row>
      <xdr:rowOff>240030</xdr:rowOff>
    </xdr:to>
    <xdr:pic>
      <xdr:nvPicPr>
        <xdr:cNvPr id="7" name="Picture 1" descr="clip_image3376"/>
        <xdr:cNvPicPr>
          <a:picLocks noChangeAspect="1"/>
        </xdr:cNvPicPr>
      </xdr:nvPicPr>
      <xdr:blipFill>
        <a:blip r:embed="rId1"/>
        <a:stretch>
          <a:fillRect/>
        </a:stretch>
      </xdr:blipFill>
      <xdr:spPr>
        <a:xfrm>
          <a:off x="11020425" y="108013500"/>
          <a:ext cx="66040" cy="240030"/>
        </a:xfrm>
        <a:prstGeom prst="rect">
          <a:avLst/>
        </a:prstGeom>
        <a:noFill/>
        <a:ln w="9525">
          <a:noFill/>
        </a:ln>
      </xdr:spPr>
    </xdr:pic>
    <xdr:clientData/>
  </xdr:twoCellAnchor>
  <xdr:twoCellAnchor editAs="oneCell">
    <xdr:from>
      <xdr:col>8</xdr:col>
      <xdr:colOff>0</xdr:colOff>
      <xdr:row>198</xdr:row>
      <xdr:rowOff>0</xdr:rowOff>
    </xdr:from>
    <xdr:to>
      <xdr:col>8</xdr:col>
      <xdr:colOff>71120</xdr:colOff>
      <xdr:row>198</xdr:row>
      <xdr:rowOff>240030</xdr:rowOff>
    </xdr:to>
    <xdr:pic>
      <xdr:nvPicPr>
        <xdr:cNvPr id="8" name="Picture 2" descr="clip_image3377"/>
        <xdr:cNvPicPr>
          <a:picLocks noChangeAspect="1"/>
        </xdr:cNvPicPr>
      </xdr:nvPicPr>
      <xdr:blipFill>
        <a:blip r:embed="rId1"/>
        <a:stretch>
          <a:fillRect/>
        </a:stretch>
      </xdr:blipFill>
      <xdr:spPr>
        <a:xfrm>
          <a:off x="11020425" y="108013500"/>
          <a:ext cx="71120" cy="240030"/>
        </a:xfrm>
        <a:prstGeom prst="rect">
          <a:avLst/>
        </a:prstGeom>
        <a:noFill/>
        <a:ln w="9525">
          <a:noFill/>
        </a:ln>
      </xdr:spPr>
    </xdr:pic>
    <xdr:clientData/>
  </xdr:twoCellAnchor>
  <xdr:twoCellAnchor editAs="oneCell">
    <xdr:from>
      <xdr:col>8</xdr:col>
      <xdr:colOff>0</xdr:colOff>
      <xdr:row>198</xdr:row>
      <xdr:rowOff>0</xdr:rowOff>
    </xdr:from>
    <xdr:to>
      <xdr:col>8</xdr:col>
      <xdr:colOff>69215</xdr:colOff>
      <xdr:row>198</xdr:row>
      <xdr:rowOff>240030</xdr:rowOff>
    </xdr:to>
    <xdr:pic>
      <xdr:nvPicPr>
        <xdr:cNvPr id="9" name="Picture 4" descr="clip_image3379"/>
        <xdr:cNvPicPr>
          <a:picLocks noChangeAspect="1"/>
        </xdr:cNvPicPr>
      </xdr:nvPicPr>
      <xdr:blipFill>
        <a:blip r:embed="rId1"/>
        <a:stretch>
          <a:fillRect/>
        </a:stretch>
      </xdr:blipFill>
      <xdr:spPr>
        <a:xfrm>
          <a:off x="11020425" y="108013500"/>
          <a:ext cx="69215" cy="240030"/>
        </a:xfrm>
        <a:prstGeom prst="rect">
          <a:avLst/>
        </a:prstGeom>
        <a:noFill/>
        <a:ln w="9525">
          <a:noFill/>
        </a:ln>
      </xdr:spPr>
    </xdr:pic>
    <xdr:clientData/>
  </xdr:twoCellAnchor>
  <xdr:twoCellAnchor editAs="oneCell">
    <xdr:from>
      <xdr:col>8</xdr:col>
      <xdr:colOff>0</xdr:colOff>
      <xdr:row>198</xdr:row>
      <xdr:rowOff>0</xdr:rowOff>
    </xdr:from>
    <xdr:to>
      <xdr:col>8</xdr:col>
      <xdr:colOff>64135</xdr:colOff>
      <xdr:row>198</xdr:row>
      <xdr:rowOff>240030</xdr:rowOff>
    </xdr:to>
    <xdr:pic>
      <xdr:nvPicPr>
        <xdr:cNvPr id="10" name="Picture 5" descr="clip_image3380"/>
        <xdr:cNvPicPr>
          <a:picLocks noChangeAspect="1"/>
        </xdr:cNvPicPr>
      </xdr:nvPicPr>
      <xdr:blipFill>
        <a:blip r:embed="rId1"/>
        <a:stretch>
          <a:fillRect/>
        </a:stretch>
      </xdr:blipFill>
      <xdr:spPr>
        <a:xfrm>
          <a:off x="11020425" y="108013500"/>
          <a:ext cx="64135" cy="240030"/>
        </a:xfrm>
        <a:prstGeom prst="rect">
          <a:avLst/>
        </a:prstGeom>
        <a:noFill/>
        <a:ln w="9525">
          <a:noFill/>
        </a:ln>
      </xdr:spPr>
    </xdr:pic>
    <xdr:clientData/>
  </xdr:twoCellAnchor>
  <xdr:twoCellAnchor editAs="oneCell">
    <xdr:from>
      <xdr:col>8</xdr:col>
      <xdr:colOff>0</xdr:colOff>
      <xdr:row>198</xdr:row>
      <xdr:rowOff>0</xdr:rowOff>
    </xdr:from>
    <xdr:to>
      <xdr:col>8</xdr:col>
      <xdr:colOff>69850</xdr:colOff>
      <xdr:row>198</xdr:row>
      <xdr:rowOff>240030</xdr:rowOff>
    </xdr:to>
    <xdr:pic>
      <xdr:nvPicPr>
        <xdr:cNvPr id="11" name="Picture 6" descr="clip_image3381"/>
        <xdr:cNvPicPr>
          <a:picLocks noChangeAspect="1"/>
        </xdr:cNvPicPr>
      </xdr:nvPicPr>
      <xdr:blipFill>
        <a:blip r:embed="rId1"/>
        <a:stretch>
          <a:fillRect/>
        </a:stretch>
      </xdr:blipFill>
      <xdr:spPr>
        <a:xfrm>
          <a:off x="11020425" y="108013500"/>
          <a:ext cx="69850" cy="240030"/>
        </a:xfrm>
        <a:prstGeom prst="rect">
          <a:avLst/>
        </a:prstGeom>
        <a:noFill/>
        <a:ln w="9525">
          <a:noFill/>
        </a:ln>
      </xdr:spPr>
    </xdr:pic>
    <xdr:clientData/>
  </xdr:twoCellAnchor>
  <xdr:twoCellAnchor editAs="oneCell">
    <xdr:from>
      <xdr:col>8</xdr:col>
      <xdr:colOff>0</xdr:colOff>
      <xdr:row>198</xdr:row>
      <xdr:rowOff>0</xdr:rowOff>
    </xdr:from>
    <xdr:to>
      <xdr:col>8</xdr:col>
      <xdr:colOff>66040</xdr:colOff>
      <xdr:row>198</xdr:row>
      <xdr:rowOff>250190</xdr:rowOff>
    </xdr:to>
    <xdr:pic>
      <xdr:nvPicPr>
        <xdr:cNvPr id="12" name="Picture 1" descr="clip_image3376"/>
        <xdr:cNvPicPr>
          <a:picLocks noChangeAspect="1"/>
        </xdr:cNvPicPr>
      </xdr:nvPicPr>
      <xdr:blipFill>
        <a:blip r:embed="rId1"/>
        <a:stretch>
          <a:fillRect/>
        </a:stretch>
      </xdr:blipFill>
      <xdr:spPr>
        <a:xfrm>
          <a:off x="11020425" y="108013500"/>
          <a:ext cx="66040" cy="250190"/>
        </a:xfrm>
        <a:prstGeom prst="rect">
          <a:avLst/>
        </a:prstGeom>
        <a:noFill/>
        <a:ln w="9525">
          <a:noFill/>
        </a:ln>
      </xdr:spPr>
    </xdr:pic>
    <xdr:clientData/>
  </xdr:twoCellAnchor>
  <xdr:twoCellAnchor editAs="oneCell">
    <xdr:from>
      <xdr:col>8</xdr:col>
      <xdr:colOff>0</xdr:colOff>
      <xdr:row>198</xdr:row>
      <xdr:rowOff>0</xdr:rowOff>
    </xdr:from>
    <xdr:to>
      <xdr:col>8</xdr:col>
      <xdr:colOff>71120</xdr:colOff>
      <xdr:row>198</xdr:row>
      <xdr:rowOff>250190</xdr:rowOff>
    </xdr:to>
    <xdr:pic>
      <xdr:nvPicPr>
        <xdr:cNvPr id="13" name="Picture 2" descr="clip_image3377"/>
        <xdr:cNvPicPr>
          <a:picLocks noChangeAspect="1"/>
        </xdr:cNvPicPr>
      </xdr:nvPicPr>
      <xdr:blipFill>
        <a:blip r:embed="rId1"/>
        <a:stretch>
          <a:fillRect/>
        </a:stretch>
      </xdr:blipFill>
      <xdr:spPr>
        <a:xfrm>
          <a:off x="11020425" y="108013500"/>
          <a:ext cx="71120" cy="250190"/>
        </a:xfrm>
        <a:prstGeom prst="rect">
          <a:avLst/>
        </a:prstGeom>
        <a:noFill/>
        <a:ln w="9525">
          <a:noFill/>
        </a:ln>
      </xdr:spPr>
    </xdr:pic>
    <xdr:clientData/>
  </xdr:twoCellAnchor>
  <xdr:twoCellAnchor editAs="oneCell">
    <xdr:from>
      <xdr:col>8</xdr:col>
      <xdr:colOff>0</xdr:colOff>
      <xdr:row>198</xdr:row>
      <xdr:rowOff>0</xdr:rowOff>
    </xdr:from>
    <xdr:to>
      <xdr:col>8</xdr:col>
      <xdr:colOff>69215</xdr:colOff>
      <xdr:row>198</xdr:row>
      <xdr:rowOff>250190</xdr:rowOff>
    </xdr:to>
    <xdr:pic>
      <xdr:nvPicPr>
        <xdr:cNvPr id="14" name="Picture 4" descr="clip_image3379"/>
        <xdr:cNvPicPr>
          <a:picLocks noChangeAspect="1"/>
        </xdr:cNvPicPr>
      </xdr:nvPicPr>
      <xdr:blipFill>
        <a:blip r:embed="rId1"/>
        <a:stretch>
          <a:fillRect/>
        </a:stretch>
      </xdr:blipFill>
      <xdr:spPr>
        <a:xfrm>
          <a:off x="11020425" y="108013500"/>
          <a:ext cx="69215" cy="250190"/>
        </a:xfrm>
        <a:prstGeom prst="rect">
          <a:avLst/>
        </a:prstGeom>
        <a:noFill/>
        <a:ln w="9525">
          <a:noFill/>
        </a:ln>
      </xdr:spPr>
    </xdr:pic>
    <xdr:clientData/>
  </xdr:twoCellAnchor>
  <xdr:twoCellAnchor editAs="oneCell">
    <xdr:from>
      <xdr:col>8</xdr:col>
      <xdr:colOff>0</xdr:colOff>
      <xdr:row>198</xdr:row>
      <xdr:rowOff>0</xdr:rowOff>
    </xdr:from>
    <xdr:to>
      <xdr:col>8</xdr:col>
      <xdr:colOff>64135</xdr:colOff>
      <xdr:row>198</xdr:row>
      <xdr:rowOff>250190</xdr:rowOff>
    </xdr:to>
    <xdr:pic>
      <xdr:nvPicPr>
        <xdr:cNvPr id="15" name="Picture 5" descr="clip_image3380"/>
        <xdr:cNvPicPr>
          <a:picLocks noChangeAspect="1"/>
        </xdr:cNvPicPr>
      </xdr:nvPicPr>
      <xdr:blipFill>
        <a:blip r:embed="rId1"/>
        <a:stretch>
          <a:fillRect/>
        </a:stretch>
      </xdr:blipFill>
      <xdr:spPr>
        <a:xfrm>
          <a:off x="11020425" y="108013500"/>
          <a:ext cx="64135" cy="250190"/>
        </a:xfrm>
        <a:prstGeom prst="rect">
          <a:avLst/>
        </a:prstGeom>
        <a:noFill/>
        <a:ln w="9525">
          <a:noFill/>
        </a:ln>
      </xdr:spPr>
    </xdr:pic>
    <xdr:clientData/>
  </xdr:twoCellAnchor>
  <xdr:twoCellAnchor editAs="oneCell">
    <xdr:from>
      <xdr:col>8</xdr:col>
      <xdr:colOff>0</xdr:colOff>
      <xdr:row>198</xdr:row>
      <xdr:rowOff>0</xdr:rowOff>
    </xdr:from>
    <xdr:to>
      <xdr:col>8</xdr:col>
      <xdr:colOff>69850</xdr:colOff>
      <xdr:row>198</xdr:row>
      <xdr:rowOff>250190</xdr:rowOff>
    </xdr:to>
    <xdr:pic>
      <xdr:nvPicPr>
        <xdr:cNvPr id="16" name="Picture 6" descr="clip_image3381"/>
        <xdr:cNvPicPr>
          <a:picLocks noChangeAspect="1"/>
        </xdr:cNvPicPr>
      </xdr:nvPicPr>
      <xdr:blipFill>
        <a:blip r:embed="rId1"/>
        <a:stretch>
          <a:fillRect/>
        </a:stretch>
      </xdr:blipFill>
      <xdr:spPr>
        <a:xfrm>
          <a:off x="11020425" y="108013500"/>
          <a:ext cx="69850" cy="250190"/>
        </a:xfrm>
        <a:prstGeom prst="rect">
          <a:avLst/>
        </a:prstGeom>
        <a:noFill/>
        <a:ln w="9525">
          <a:noFill/>
        </a:ln>
      </xdr:spPr>
    </xdr:pic>
    <xdr:clientData/>
  </xdr:twoCellAnchor>
  <xdr:twoCellAnchor editAs="oneCell">
    <xdr:from>
      <xdr:col>8</xdr:col>
      <xdr:colOff>0</xdr:colOff>
      <xdr:row>198</xdr:row>
      <xdr:rowOff>0</xdr:rowOff>
    </xdr:from>
    <xdr:to>
      <xdr:col>8</xdr:col>
      <xdr:colOff>66040</xdr:colOff>
      <xdr:row>198</xdr:row>
      <xdr:rowOff>241300</xdr:rowOff>
    </xdr:to>
    <xdr:pic>
      <xdr:nvPicPr>
        <xdr:cNvPr id="17" name="Picture 1" descr="clip_image3376"/>
        <xdr:cNvPicPr>
          <a:picLocks noChangeAspect="1"/>
        </xdr:cNvPicPr>
      </xdr:nvPicPr>
      <xdr:blipFill>
        <a:blip r:embed="rId1"/>
        <a:stretch>
          <a:fillRect/>
        </a:stretch>
      </xdr:blipFill>
      <xdr:spPr>
        <a:xfrm>
          <a:off x="11020425" y="108013500"/>
          <a:ext cx="66040" cy="241300"/>
        </a:xfrm>
        <a:prstGeom prst="rect">
          <a:avLst/>
        </a:prstGeom>
        <a:noFill/>
        <a:ln w="9525">
          <a:noFill/>
        </a:ln>
      </xdr:spPr>
    </xdr:pic>
    <xdr:clientData/>
  </xdr:twoCellAnchor>
  <xdr:twoCellAnchor editAs="oneCell">
    <xdr:from>
      <xdr:col>8</xdr:col>
      <xdr:colOff>0</xdr:colOff>
      <xdr:row>198</xdr:row>
      <xdr:rowOff>0</xdr:rowOff>
    </xdr:from>
    <xdr:to>
      <xdr:col>8</xdr:col>
      <xdr:colOff>71120</xdr:colOff>
      <xdr:row>198</xdr:row>
      <xdr:rowOff>241300</xdr:rowOff>
    </xdr:to>
    <xdr:pic>
      <xdr:nvPicPr>
        <xdr:cNvPr id="18" name="Picture 2" descr="clip_image3377"/>
        <xdr:cNvPicPr>
          <a:picLocks noChangeAspect="1"/>
        </xdr:cNvPicPr>
      </xdr:nvPicPr>
      <xdr:blipFill>
        <a:blip r:embed="rId1"/>
        <a:stretch>
          <a:fillRect/>
        </a:stretch>
      </xdr:blipFill>
      <xdr:spPr>
        <a:xfrm>
          <a:off x="11020425" y="108013500"/>
          <a:ext cx="71120" cy="241300"/>
        </a:xfrm>
        <a:prstGeom prst="rect">
          <a:avLst/>
        </a:prstGeom>
        <a:noFill/>
        <a:ln w="9525">
          <a:noFill/>
        </a:ln>
      </xdr:spPr>
    </xdr:pic>
    <xdr:clientData/>
  </xdr:twoCellAnchor>
  <xdr:twoCellAnchor editAs="oneCell">
    <xdr:from>
      <xdr:col>8</xdr:col>
      <xdr:colOff>0</xdr:colOff>
      <xdr:row>198</xdr:row>
      <xdr:rowOff>0</xdr:rowOff>
    </xdr:from>
    <xdr:to>
      <xdr:col>8</xdr:col>
      <xdr:colOff>69215</xdr:colOff>
      <xdr:row>198</xdr:row>
      <xdr:rowOff>241300</xdr:rowOff>
    </xdr:to>
    <xdr:pic>
      <xdr:nvPicPr>
        <xdr:cNvPr id="19" name="Picture 4" descr="clip_image3379"/>
        <xdr:cNvPicPr>
          <a:picLocks noChangeAspect="1"/>
        </xdr:cNvPicPr>
      </xdr:nvPicPr>
      <xdr:blipFill>
        <a:blip r:embed="rId1"/>
        <a:stretch>
          <a:fillRect/>
        </a:stretch>
      </xdr:blipFill>
      <xdr:spPr>
        <a:xfrm>
          <a:off x="11020425" y="108013500"/>
          <a:ext cx="69215" cy="241300"/>
        </a:xfrm>
        <a:prstGeom prst="rect">
          <a:avLst/>
        </a:prstGeom>
        <a:noFill/>
        <a:ln w="9525">
          <a:noFill/>
        </a:ln>
      </xdr:spPr>
    </xdr:pic>
    <xdr:clientData/>
  </xdr:twoCellAnchor>
  <xdr:twoCellAnchor editAs="oneCell">
    <xdr:from>
      <xdr:col>8</xdr:col>
      <xdr:colOff>0</xdr:colOff>
      <xdr:row>198</xdr:row>
      <xdr:rowOff>0</xdr:rowOff>
    </xdr:from>
    <xdr:to>
      <xdr:col>8</xdr:col>
      <xdr:colOff>64135</xdr:colOff>
      <xdr:row>198</xdr:row>
      <xdr:rowOff>241300</xdr:rowOff>
    </xdr:to>
    <xdr:pic>
      <xdr:nvPicPr>
        <xdr:cNvPr id="20" name="Picture 5" descr="clip_image3380"/>
        <xdr:cNvPicPr>
          <a:picLocks noChangeAspect="1"/>
        </xdr:cNvPicPr>
      </xdr:nvPicPr>
      <xdr:blipFill>
        <a:blip r:embed="rId1"/>
        <a:stretch>
          <a:fillRect/>
        </a:stretch>
      </xdr:blipFill>
      <xdr:spPr>
        <a:xfrm>
          <a:off x="11020425" y="108013500"/>
          <a:ext cx="64135" cy="241300"/>
        </a:xfrm>
        <a:prstGeom prst="rect">
          <a:avLst/>
        </a:prstGeom>
        <a:noFill/>
        <a:ln w="9525">
          <a:noFill/>
        </a:ln>
      </xdr:spPr>
    </xdr:pic>
    <xdr:clientData/>
  </xdr:twoCellAnchor>
  <xdr:twoCellAnchor editAs="oneCell">
    <xdr:from>
      <xdr:col>8</xdr:col>
      <xdr:colOff>0</xdr:colOff>
      <xdr:row>198</xdr:row>
      <xdr:rowOff>0</xdr:rowOff>
    </xdr:from>
    <xdr:to>
      <xdr:col>8</xdr:col>
      <xdr:colOff>69850</xdr:colOff>
      <xdr:row>198</xdr:row>
      <xdr:rowOff>241300</xdr:rowOff>
    </xdr:to>
    <xdr:pic>
      <xdr:nvPicPr>
        <xdr:cNvPr id="21" name="Picture 6" descr="clip_image3381"/>
        <xdr:cNvPicPr>
          <a:picLocks noChangeAspect="1"/>
        </xdr:cNvPicPr>
      </xdr:nvPicPr>
      <xdr:blipFill>
        <a:blip r:embed="rId1"/>
        <a:stretch>
          <a:fillRect/>
        </a:stretch>
      </xdr:blipFill>
      <xdr:spPr>
        <a:xfrm>
          <a:off x="11020425" y="108013500"/>
          <a:ext cx="69850" cy="24130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234"/>
  <sheetViews>
    <sheetView tabSelected="1" zoomScale="70" zoomScaleNormal="70" topLeftCell="A183" workbookViewId="0">
      <selection activeCell="G199" sqref="G199"/>
    </sheetView>
  </sheetViews>
  <sheetFormatPr defaultColWidth="6.66666666666667" defaultRowHeight="43" customHeight="1"/>
  <cols>
    <col min="1" max="1" width="5" style="3" customWidth="1"/>
    <col min="2" max="2" width="6.66666666666667" style="4" customWidth="1"/>
    <col min="3" max="3" width="21.625" style="3" customWidth="1"/>
    <col min="4" max="4" width="15" style="3" customWidth="1"/>
    <col min="5" max="5" width="18.125" style="3" customWidth="1"/>
    <col min="6" max="6" width="21.8083333333333" style="3" customWidth="1"/>
    <col min="7" max="7" width="44.625" style="5" customWidth="1"/>
    <col min="8" max="8" width="11.775" style="4" customWidth="1"/>
    <col min="9" max="9" width="44.625" style="5" customWidth="1"/>
    <col min="10" max="10" width="13.2166666666667" style="3" customWidth="1"/>
    <col min="11" max="11" width="8.875" style="3" customWidth="1"/>
    <col min="12" max="16" width="6.66666666666667" style="3" customWidth="1"/>
    <col min="17" max="17" width="9.625" style="6" customWidth="1"/>
    <col min="18" max="18" width="11.5" style="6" customWidth="1"/>
    <col min="19" max="19" width="17" style="6" customWidth="1"/>
    <col min="20" max="20" width="9.525" style="6" customWidth="1"/>
    <col min="21" max="21" width="10.375" style="6" customWidth="1"/>
    <col min="22" max="22" width="11.5" style="6" customWidth="1"/>
    <col min="23" max="23" width="12.625" style="1" customWidth="1"/>
    <col min="24" max="16361" width="6.66666666666667" style="1" customWidth="1"/>
    <col min="16362" max="16384" width="6.66666666666667" style="1"/>
  </cols>
  <sheetData>
    <row r="1" s="1" customFormat="1" customHeight="1" spans="1:32">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row>
    <row r="2" s="2" customFormat="1" ht="39" customHeight="1" spans="1:32">
      <c r="A2" s="8" t="s">
        <v>1</v>
      </c>
      <c r="B2" s="8" t="s">
        <v>2</v>
      </c>
      <c r="C2" s="8" t="s">
        <v>3</v>
      </c>
      <c r="D2" s="8" t="s">
        <v>4</v>
      </c>
      <c r="E2" s="8" t="s">
        <v>5</v>
      </c>
      <c r="F2" s="8" t="s">
        <v>6</v>
      </c>
      <c r="G2" s="8" t="s">
        <v>7</v>
      </c>
      <c r="H2" s="8" t="s">
        <v>8</v>
      </c>
      <c r="I2" s="8" t="s">
        <v>9</v>
      </c>
      <c r="J2" s="9" t="s">
        <v>10</v>
      </c>
      <c r="K2" s="10"/>
      <c r="L2" s="8" t="s">
        <v>11</v>
      </c>
      <c r="M2" s="9" t="s">
        <v>12</v>
      </c>
      <c r="N2" s="10"/>
      <c r="O2" s="9" t="s">
        <v>13</v>
      </c>
      <c r="P2" s="10"/>
      <c r="Q2" s="11"/>
      <c r="R2" s="11" t="s">
        <v>14</v>
      </c>
      <c r="S2" s="11"/>
      <c r="T2" s="11"/>
      <c r="U2" s="11"/>
      <c r="V2" s="12"/>
      <c r="W2" s="13" t="s">
        <v>15</v>
      </c>
      <c r="X2" s="14"/>
      <c r="Y2" s="14"/>
      <c r="Z2" s="14"/>
      <c r="AA2" s="13" t="s">
        <v>16</v>
      </c>
      <c r="AB2" s="14"/>
      <c r="AC2" s="14"/>
      <c r="AD2" s="15"/>
      <c r="AE2" s="16" t="s">
        <v>17</v>
      </c>
      <c r="AF2" s="16"/>
    </row>
    <row r="3" s="2" customFormat="1" ht="37" customHeight="1" spans="1:32">
      <c r="A3" s="17"/>
      <c r="B3" s="17"/>
      <c r="C3" s="17"/>
      <c r="D3" s="17"/>
      <c r="E3" s="17"/>
      <c r="F3" s="17"/>
      <c r="G3" s="17"/>
      <c r="H3" s="17"/>
      <c r="I3" s="17"/>
      <c r="J3" s="18"/>
      <c r="K3" s="19"/>
      <c r="L3" s="17"/>
      <c r="M3" s="18"/>
      <c r="N3" s="19"/>
      <c r="O3" s="18"/>
      <c r="P3" s="19"/>
      <c r="Q3" s="20" t="s">
        <v>18</v>
      </c>
      <c r="R3" s="21" t="s">
        <v>19</v>
      </c>
      <c r="S3" s="11"/>
      <c r="T3" s="11"/>
      <c r="U3" s="12"/>
      <c r="V3" s="22" t="s">
        <v>20</v>
      </c>
      <c r="W3" s="23"/>
      <c r="X3" s="24"/>
      <c r="Y3" s="24"/>
      <c r="Z3" s="24"/>
      <c r="AA3" s="25"/>
      <c r="AB3" s="26"/>
      <c r="AC3" s="26"/>
      <c r="AD3" s="27"/>
      <c r="AE3" s="16"/>
      <c r="AF3" s="16"/>
    </row>
    <row r="4" s="2" customFormat="1" customHeight="1" spans="1:32">
      <c r="A4" s="17"/>
      <c r="B4" s="17"/>
      <c r="C4" s="17"/>
      <c r="D4" s="17"/>
      <c r="E4" s="17"/>
      <c r="F4" s="17"/>
      <c r="G4" s="17"/>
      <c r="H4" s="17"/>
      <c r="I4" s="17"/>
      <c r="J4" s="8" t="s">
        <v>21</v>
      </c>
      <c r="K4" s="8" t="s">
        <v>22</v>
      </c>
      <c r="L4" s="17"/>
      <c r="M4" s="8" t="s">
        <v>23</v>
      </c>
      <c r="N4" s="8" t="s">
        <v>24</v>
      </c>
      <c r="O4" s="8" t="s">
        <v>23</v>
      </c>
      <c r="P4" s="8" t="s">
        <v>24</v>
      </c>
      <c r="Q4" s="8" t="s">
        <v>25</v>
      </c>
      <c r="R4" s="22" t="s">
        <v>25</v>
      </c>
      <c r="S4" s="22" t="s">
        <v>26</v>
      </c>
      <c r="T4" s="22" t="s">
        <v>27</v>
      </c>
      <c r="U4" s="22" t="s">
        <v>28</v>
      </c>
      <c r="V4" s="28"/>
      <c r="W4" s="29" t="s">
        <v>29</v>
      </c>
      <c r="X4" s="29"/>
      <c r="Y4" s="29" t="s">
        <v>30</v>
      </c>
      <c r="Z4" s="30"/>
      <c r="AA4" s="23"/>
      <c r="AB4" s="24"/>
      <c r="AC4" s="24"/>
      <c r="AD4" s="31"/>
      <c r="AE4" s="16"/>
      <c r="AF4" s="16"/>
    </row>
    <row r="5" s="2" customFormat="1" ht="33" customHeight="1" spans="1:32">
      <c r="A5" s="17"/>
      <c r="B5" s="17"/>
      <c r="C5" s="17"/>
      <c r="D5" s="17"/>
      <c r="E5" s="17"/>
      <c r="F5" s="17"/>
      <c r="G5" s="17"/>
      <c r="H5" s="17"/>
      <c r="I5" s="17"/>
      <c r="J5" s="17"/>
      <c r="K5" s="17"/>
      <c r="L5" s="17"/>
      <c r="M5" s="17"/>
      <c r="N5" s="17"/>
      <c r="O5" s="17"/>
      <c r="P5" s="17"/>
      <c r="Q5" s="17"/>
      <c r="R5" s="28"/>
      <c r="S5" s="28"/>
      <c r="T5" s="28"/>
      <c r="U5" s="28"/>
      <c r="V5" s="28"/>
      <c r="W5" s="32" t="s">
        <v>31</v>
      </c>
      <c r="X5" s="32" t="s">
        <v>32</v>
      </c>
      <c r="Y5" s="32" t="s">
        <v>33</v>
      </c>
      <c r="Z5" s="13" t="s">
        <v>34</v>
      </c>
      <c r="AA5" s="33" t="s">
        <v>35</v>
      </c>
      <c r="AB5" s="34"/>
      <c r="AC5" s="33" t="s">
        <v>36</v>
      </c>
      <c r="AD5" s="34"/>
      <c r="AE5" s="16"/>
      <c r="AF5" s="16"/>
    </row>
    <row r="6" s="2" customFormat="1" customHeight="1" spans="1:32">
      <c r="A6" s="35"/>
      <c r="B6" s="35"/>
      <c r="C6" s="35"/>
      <c r="D6" s="35"/>
      <c r="E6" s="35"/>
      <c r="F6" s="35"/>
      <c r="G6" s="35"/>
      <c r="H6" s="35"/>
      <c r="I6" s="35"/>
      <c r="J6" s="35"/>
      <c r="K6" s="35"/>
      <c r="L6" s="35"/>
      <c r="M6" s="35"/>
      <c r="N6" s="35"/>
      <c r="O6" s="35"/>
      <c r="P6" s="35"/>
      <c r="Q6" s="17"/>
      <c r="R6" s="28"/>
      <c r="S6" s="28"/>
      <c r="T6" s="28"/>
      <c r="U6" s="28"/>
      <c r="V6" s="28"/>
      <c r="W6" s="36"/>
      <c r="X6" s="36"/>
      <c r="Y6" s="36"/>
      <c r="Z6" s="23"/>
      <c r="AA6" s="16" t="s">
        <v>37</v>
      </c>
      <c r="AB6" s="16" t="s">
        <v>38</v>
      </c>
      <c r="AC6" s="16" t="s">
        <v>39</v>
      </c>
      <c r="AD6" s="16" t="s">
        <v>40</v>
      </c>
      <c r="AE6" s="16" t="s">
        <v>41</v>
      </c>
      <c r="AF6" s="16" t="s">
        <v>42</v>
      </c>
    </row>
    <row r="7" s="3" customFormat="1" customHeight="1" spans="1:32">
      <c r="A7" s="37">
        <v>1</v>
      </c>
      <c r="B7" s="38" t="s">
        <v>43</v>
      </c>
      <c r="C7" s="39" t="s">
        <v>44</v>
      </c>
      <c r="D7" s="39" t="s">
        <v>45</v>
      </c>
      <c r="E7" s="39" t="s">
        <v>44</v>
      </c>
      <c r="F7" s="38" t="s">
        <v>46</v>
      </c>
      <c r="G7" s="38" t="s">
        <v>47</v>
      </c>
      <c r="H7" s="39" t="s">
        <v>48</v>
      </c>
      <c r="I7" s="40" t="s">
        <v>49</v>
      </c>
      <c r="J7" s="39" t="s">
        <v>44</v>
      </c>
      <c r="K7" s="39" t="s">
        <v>50</v>
      </c>
      <c r="L7" s="39" t="s">
        <v>51</v>
      </c>
      <c r="M7" s="38"/>
      <c r="N7" s="38"/>
      <c r="O7" s="38"/>
      <c r="P7" s="38"/>
      <c r="Q7" s="38">
        <v>150</v>
      </c>
      <c r="R7" s="38"/>
      <c r="S7" s="38"/>
      <c r="T7" s="38"/>
      <c r="U7" s="38"/>
      <c r="V7" s="38">
        <v>150</v>
      </c>
      <c r="W7" s="41" t="s">
        <v>52</v>
      </c>
      <c r="X7" s="41"/>
      <c r="Y7" s="41"/>
      <c r="Z7" s="41"/>
      <c r="AA7" s="41" t="s">
        <v>52</v>
      </c>
      <c r="AB7" s="41" t="s">
        <v>52</v>
      </c>
      <c r="AC7" s="41" t="s">
        <v>52</v>
      </c>
      <c r="AD7" s="41" t="s">
        <v>52</v>
      </c>
      <c r="AE7" s="41" t="s">
        <v>52</v>
      </c>
      <c r="AF7" s="41" t="s">
        <v>52</v>
      </c>
    </row>
    <row r="8" s="3" customFormat="1" customHeight="1" spans="1:32">
      <c r="A8" s="37">
        <v>2</v>
      </c>
      <c r="B8" s="38" t="s">
        <v>43</v>
      </c>
      <c r="C8" s="39" t="s">
        <v>53</v>
      </c>
      <c r="D8" s="39" t="s">
        <v>45</v>
      </c>
      <c r="E8" s="39" t="s">
        <v>53</v>
      </c>
      <c r="F8" s="38" t="s">
        <v>54</v>
      </c>
      <c r="G8" s="38" t="s">
        <v>55</v>
      </c>
      <c r="H8" s="39" t="s">
        <v>48</v>
      </c>
      <c r="I8" s="40" t="s">
        <v>56</v>
      </c>
      <c r="J8" s="39" t="s">
        <v>53</v>
      </c>
      <c r="K8" s="39" t="s">
        <v>57</v>
      </c>
      <c r="L8" s="39" t="s">
        <v>51</v>
      </c>
      <c r="M8" s="38"/>
      <c r="N8" s="38"/>
      <c r="O8" s="38"/>
      <c r="P8" s="38"/>
      <c r="Q8" s="38">
        <v>150</v>
      </c>
      <c r="R8" s="38"/>
      <c r="S8" s="38"/>
      <c r="T8" s="38"/>
      <c r="U8" s="38"/>
      <c r="V8" s="38">
        <v>150</v>
      </c>
      <c r="W8" s="41" t="s">
        <v>52</v>
      </c>
      <c r="X8" s="41"/>
      <c r="Y8" s="41"/>
      <c r="Z8" s="41"/>
      <c r="AA8" s="41" t="s">
        <v>52</v>
      </c>
      <c r="AB8" s="41" t="s">
        <v>52</v>
      </c>
      <c r="AC8" s="41" t="s">
        <v>52</v>
      </c>
      <c r="AD8" s="41" t="s">
        <v>52</v>
      </c>
      <c r="AE8" s="41" t="s">
        <v>52</v>
      </c>
      <c r="AF8" s="41" t="s">
        <v>52</v>
      </c>
    </row>
    <row r="9" s="1" customFormat="1" customHeight="1" spans="1:32">
      <c r="A9" s="37">
        <v>3</v>
      </c>
      <c r="B9" s="37" t="s">
        <v>58</v>
      </c>
      <c r="C9" s="38" t="s">
        <v>59</v>
      </c>
      <c r="D9" s="38" t="s">
        <v>59</v>
      </c>
      <c r="E9" s="38" t="s">
        <v>59</v>
      </c>
      <c r="F9" s="38" t="s">
        <v>60</v>
      </c>
      <c r="G9" s="38" t="s">
        <v>61</v>
      </c>
      <c r="H9" s="38" t="s">
        <v>62</v>
      </c>
      <c r="I9" s="42" t="s">
        <v>63</v>
      </c>
      <c r="J9" s="38" t="s">
        <v>64</v>
      </c>
      <c r="K9" s="38" t="s">
        <v>65</v>
      </c>
      <c r="L9" s="38" t="s">
        <v>66</v>
      </c>
      <c r="M9" s="38">
        <v>7100</v>
      </c>
      <c r="N9" s="38">
        <v>21000</v>
      </c>
      <c r="O9" s="38">
        <v>7100</v>
      </c>
      <c r="P9" s="38">
        <v>21000</v>
      </c>
      <c r="Q9" s="43"/>
      <c r="R9" s="44">
        <f>900-19.212</f>
        <v>880.788</v>
      </c>
      <c r="S9" s="44"/>
      <c r="T9" s="43"/>
      <c r="U9" s="44"/>
      <c r="V9" s="43">
        <f>U9+T9+S9+R9</f>
        <v>880.788</v>
      </c>
      <c r="W9" s="41" t="s">
        <v>52</v>
      </c>
      <c r="X9" s="41"/>
      <c r="Y9" s="41"/>
      <c r="Z9" s="41"/>
      <c r="AA9" s="41" t="s">
        <v>52</v>
      </c>
      <c r="AB9" s="41" t="s">
        <v>52</v>
      </c>
      <c r="AC9" s="41" t="s">
        <v>52</v>
      </c>
      <c r="AD9" s="41" t="s">
        <v>52</v>
      </c>
      <c r="AE9" s="41" t="s">
        <v>52</v>
      </c>
      <c r="AF9" s="41" t="s">
        <v>52</v>
      </c>
    </row>
    <row r="10" s="1" customFormat="1" customHeight="1" spans="1:32">
      <c r="A10" s="37">
        <v>4</v>
      </c>
      <c r="B10" s="37" t="s">
        <v>58</v>
      </c>
      <c r="C10" s="38" t="s">
        <v>67</v>
      </c>
      <c r="D10" s="38" t="s">
        <v>59</v>
      </c>
      <c r="E10" s="38" t="s">
        <v>67</v>
      </c>
      <c r="F10" s="38" t="s">
        <v>68</v>
      </c>
      <c r="G10" s="39" t="s">
        <v>69</v>
      </c>
      <c r="H10" s="38" t="s">
        <v>70</v>
      </c>
      <c r="I10" s="40" t="s">
        <v>71</v>
      </c>
      <c r="J10" s="38" t="s">
        <v>67</v>
      </c>
      <c r="K10" s="38" t="s">
        <v>72</v>
      </c>
      <c r="L10" s="38" t="s">
        <v>51</v>
      </c>
      <c r="M10" s="38">
        <v>212</v>
      </c>
      <c r="N10" s="38">
        <v>623</v>
      </c>
      <c r="O10" s="38">
        <v>600</v>
      </c>
      <c r="P10" s="38">
        <v>2210</v>
      </c>
      <c r="Q10" s="43"/>
      <c r="R10" s="44"/>
      <c r="S10" s="44">
        <v>268.2</v>
      </c>
      <c r="T10" s="43"/>
      <c r="U10" s="44"/>
      <c r="V10" s="43">
        <f t="shared" ref="V10:V41" si="0">U10+T10+S10+R10</f>
        <v>268.2</v>
      </c>
      <c r="W10" s="41" t="s">
        <v>52</v>
      </c>
      <c r="X10" s="41"/>
      <c r="Y10" s="41"/>
      <c r="Z10" s="41"/>
      <c r="AA10" s="41" t="s">
        <v>52</v>
      </c>
      <c r="AB10" s="41" t="s">
        <v>52</v>
      </c>
      <c r="AC10" s="41" t="s">
        <v>52</v>
      </c>
      <c r="AD10" s="41" t="s">
        <v>52</v>
      </c>
      <c r="AE10" s="41" t="s">
        <v>52</v>
      </c>
      <c r="AF10" s="41" t="s">
        <v>52</v>
      </c>
    </row>
    <row r="11" s="1" customFormat="1" customHeight="1" spans="1:32">
      <c r="A11" s="37">
        <v>5</v>
      </c>
      <c r="B11" s="37" t="s">
        <v>58</v>
      </c>
      <c r="C11" s="38" t="s">
        <v>73</v>
      </c>
      <c r="D11" s="38" t="s">
        <v>59</v>
      </c>
      <c r="E11" s="38" t="s">
        <v>73</v>
      </c>
      <c r="F11" s="38" t="s">
        <v>74</v>
      </c>
      <c r="G11" s="38" t="s">
        <v>75</v>
      </c>
      <c r="H11" s="38" t="s">
        <v>62</v>
      </c>
      <c r="I11" s="42" t="s">
        <v>76</v>
      </c>
      <c r="J11" s="38" t="s">
        <v>73</v>
      </c>
      <c r="K11" s="38" t="s">
        <v>77</v>
      </c>
      <c r="L11" s="38" t="s">
        <v>66</v>
      </c>
      <c r="M11" s="38">
        <v>18</v>
      </c>
      <c r="N11" s="38">
        <v>55</v>
      </c>
      <c r="O11" s="38">
        <v>48</v>
      </c>
      <c r="P11" s="38">
        <v>122</v>
      </c>
      <c r="Q11" s="43"/>
      <c r="R11" s="44">
        <v>74.4628</v>
      </c>
      <c r="S11" s="44"/>
      <c r="T11" s="43"/>
      <c r="U11" s="44"/>
      <c r="V11" s="43">
        <f t="shared" si="0"/>
        <v>74.4628</v>
      </c>
      <c r="W11" s="41" t="s">
        <v>52</v>
      </c>
      <c r="X11" s="41"/>
      <c r="Y11" s="41"/>
      <c r="Z11" s="41"/>
      <c r="AA11" s="41" t="s">
        <v>52</v>
      </c>
      <c r="AB11" s="41" t="s">
        <v>52</v>
      </c>
      <c r="AC11" s="41" t="s">
        <v>52</v>
      </c>
      <c r="AD11" s="41" t="s">
        <v>52</v>
      </c>
      <c r="AE11" s="41" t="s">
        <v>52</v>
      </c>
      <c r="AF11" s="41" t="s">
        <v>52</v>
      </c>
    </row>
    <row r="12" s="1" customFormat="1" customHeight="1" spans="1:32">
      <c r="A12" s="37">
        <v>6</v>
      </c>
      <c r="B12" s="37" t="s">
        <v>58</v>
      </c>
      <c r="C12" s="38" t="s">
        <v>67</v>
      </c>
      <c r="D12" s="38" t="s">
        <v>59</v>
      </c>
      <c r="E12" s="38" t="s">
        <v>67</v>
      </c>
      <c r="F12" s="38" t="s">
        <v>78</v>
      </c>
      <c r="G12" s="39" t="s">
        <v>79</v>
      </c>
      <c r="H12" s="38" t="s">
        <v>70</v>
      </c>
      <c r="I12" s="40" t="s">
        <v>80</v>
      </c>
      <c r="J12" s="38" t="s">
        <v>67</v>
      </c>
      <c r="K12" s="38" t="s">
        <v>81</v>
      </c>
      <c r="L12" s="38" t="s">
        <v>66</v>
      </c>
      <c r="M12" s="38">
        <v>50</v>
      </c>
      <c r="N12" s="38">
        <v>127</v>
      </c>
      <c r="O12" s="38">
        <v>142</v>
      </c>
      <c r="P12" s="38">
        <v>581</v>
      </c>
      <c r="Q12" s="43"/>
      <c r="R12" s="44"/>
      <c r="S12" s="44">
        <v>279.28</v>
      </c>
      <c r="T12" s="43"/>
      <c r="U12" s="44"/>
      <c r="V12" s="43">
        <f t="shared" si="0"/>
        <v>279.28</v>
      </c>
      <c r="W12" s="41" t="s">
        <v>52</v>
      </c>
      <c r="X12" s="41"/>
      <c r="Y12" s="41"/>
      <c r="Z12" s="41"/>
      <c r="AA12" s="41" t="s">
        <v>52</v>
      </c>
      <c r="AB12" s="41" t="s">
        <v>52</v>
      </c>
      <c r="AC12" s="41" t="s">
        <v>52</v>
      </c>
      <c r="AD12" s="41" t="s">
        <v>52</v>
      </c>
      <c r="AE12" s="41" t="s">
        <v>52</v>
      </c>
      <c r="AF12" s="41" t="s">
        <v>52</v>
      </c>
    </row>
    <row r="13" s="1" customFormat="1" customHeight="1" spans="1:32">
      <c r="A13" s="37">
        <v>7</v>
      </c>
      <c r="B13" s="37" t="s">
        <v>58</v>
      </c>
      <c r="C13" s="38" t="s">
        <v>82</v>
      </c>
      <c r="D13" s="38" t="s">
        <v>59</v>
      </c>
      <c r="E13" s="38" t="s">
        <v>82</v>
      </c>
      <c r="F13" s="38" t="s">
        <v>83</v>
      </c>
      <c r="G13" s="38" t="s">
        <v>84</v>
      </c>
      <c r="H13" s="38" t="s">
        <v>62</v>
      </c>
      <c r="I13" s="42" t="s">
        <v>85</v>
      </c>
      <c r="J13" s="38" t="s">
        <v>82</v>
      </c>
      <c r="K13" s="38" t="s">
        <v>86</v>
      </c>
      <c r="L13" s="38" t="s">
        <v>66</v>
      </c>
      <c r="M13" s="38">
        <v>13</v>
      </c>
      <c r="N13" s="38">
        <v>29</v>
      </c>
      <c r="O13" s="38">
        <v>32</v>
      </c>
      <c r="P13" s="38">
        <v>97</v>
      </c>
      <c r="Q13" s="43"/>
      <c r="R13" s="39">
        <v>60</v>
      </c>
      <c r="S13" s="44"/>
      <c r="T13" s="43"/>
      <c r="U13" s="44"/>
      <c r="V13" s="43">
        <f t="shared" si="0"/>
        <v>60</v>
      </c>
      <c r="W13" s="41" t="s">
        <v>52</v>
      </c>
      <c r="X13" s="41"/>
      <c r="Y13" s="41"/>
      <c r="Z13" s="41"/>
      <c r="AA13" s="41" t="s">
        <v>52</v>
      </c>
      <c r="AB13" s="41" t="s">
        <v>52</v>
      </c>
      <c r="AC13" s="41" t="s">
        <v>52</v>
      </c>
      <c r="AD13" s="41" t="s">
        <v>52</v>
      </c>
      <c r="AE13" s="41" t="s">
        <v>52</v>
      </c>
      <c r="AF13" s="41" t="s">
        <v>52</v>
      </c>
    </row>
    <row r="14" s="1" customFormat="1" customHeight="1" spans="1:32">
      <c r="A14" s="37">
        <v>8</v>
      </c>
      <c r="B14" s="37" t="s">
        <v>58</v>
      </c>
      <c r="C14" s="38" t="s">
        <v>87</v>
      </c>
      <c r="D14" s="38" t="s">
        <v>59</v>
      </c>
      <c r="E14" s="38" t="s">
        <v>87</v>
      </c>
      <c r="F14" s="38" t="s">
        <v>88</v>
      </c>
      <c r="G14" s="38" t="s">
        <v>89</v>
      </c>
      <c r="H14" s="38" t="s">
        <v>70</v>
      </c>
      <c r="I14" s="42" t="s">
        <v>90</v>
      </c>
      <c r="J14" s="38" t="s">
        <v>87</v>
      </c>
      <c r="K14" s="38" t="s">
        <v>91</v>
      </c>
      <c r="L14" s="38" t="s">
        <v>66</v>
      </c>
      <c r="M14" s="38">
        <v>10</v>
      </c>
      <c r="N14" s="38">
        <v>30</v>
      </c>
      <c r="O14" s="38">
        <v>15</v>
      </c>
      <c r="P14" s="38">
        <v>45</v>
      </c>
      <c r="Q14" s="43"/>
      <c r="R14" s="44">
        <v>19</v>
      </c>
      <c r="S14" s="44"/>
      <c r="T14" s="43"/>
      <c r="U14" s="44"/>
      <c r="V14" s="43">
        <f t="shared" si="0"/>
        <v>19</v>
      </c>
      <c r="W14" s="41" t="s">
        <v>52</v>
      </c>
      <c r="X14" s="41"/>
      <c r="Y14" s="41"/>
      <c r="Z14" s="41"/>
      <c r="AA14" s="41" t="s">
        <v>52</v>
      </c>
      <c r="AB14" s="41" t="s">
        <v>52</v>
      </c>
      <c r="AC14" s="41" t="s">
        <v>52</v>
      </c>
      <c r="AD14" s="41" t="s">
        <v>52</v>
      </c>
      <c r="AE14" s="41" t="s">
        <v>52</v>
      </c>
      <c r="AF14" s="41" t="s">
        <v>52</v>
      </c>
    </row>
    <row r="15" s="1" customFormat="1" customHeight="1" spans="1:32">
      <c r="A15" s="37">
        <v>9</v>
      </c>
      <c r="B15" s="37" t="s">
        <v>58</v>
      </c>
      <c r="C15" s="38" t="s">
        <v>92</v>
      </c>
      <c r="D15" s="38" t="s">
        <v>59</v>
      </c>
      <c r="E15" s="38" t="s">
        <v>92</v>
      </c>
      <c r="F15" s="38" t="s">
        <v>93</v>
      </c>
      <c r="G15" s="38" t="s">
        <v>94</v>
      </c>
      <c r="H15" s="38" t="s">
        <v>62</v>
      </c>
      <c r="I15" s="42" t="s">
        <v>95</v>
      </c>
      <c r="J15" s="38" t="s">
        <v>92</v>
      </c>
      <c r="K15" s="38" t="s">
        <v>96</v>
      </c>
      <c r="L15" s="38" t="s">
        <v>66</v>
      </c>
      <c r="M15" s="38">
        <v>16</v>
      </c>
      <c r="N15" s="38">
        <v>46</v>
      </c>
      <c r="O15" s="38">
        <v>48</v>
      </c>
      <c r="P15" s="38">
        <v>156</v>
      </c>
      <c r="Q15" s="43"/>
      <c r="R15" s="44">
        <v>89.8</v>
      </c>
      <c r="S15" s="44"/>
      <c r="T15" s="43"/>
      <c r="U15" s="44"/>
      <c r="V15" s="43">
        <f t="shared" si="0"/>
        <v>89.8</v>
      </c>
      <c r="W15" s="41" t="s">
        <v>52</v>
      </c>
      <c r="X15" s="41"/>
      <c r="Y15" s="41"/>
      <c r="Z15" s="41"/>
      <c r="AA15" s="41" t="s">
        <v>52</v>
      </c>
      <c r="AB15" s="41" t="s">
        <v>52</v>
      </c>
      <c r="AC15" s="41" t="s">
        <v>52</v>
      </c>
      <c r="AD15" s="41" t="s">
        <v>52</v>
      </c>
      <c r="AE15" s="41" t="s">
        <v>52</v>
      </c>
      <c r="AF15" s="41" t="s">
        <v>52</v>
      </c>
    </row>
    <row r="16" s="1" customFormat="1" customHeight="1" spans="1:32">
      <c r="A16" s="37">
        <v>10</v>
      </c>
      <c r="B16" s="37" t="s">
        <v>58</v>
      </c>
      <c r="C16" s="38" t="s">
        <v>97</v>
      </c>
      <c r="D16" s="38" t="s">
        <v>59</v>
      </c>
      <c r="E16" s="38" t="s">
        <v>97</v>
      </c>
      <c r="F16" s="38" t="s">
        <v>98</v>
      </c>
      <c r="G16" s="39" t="s">
        <v>99</v>
      </c>
      <c r="H16" s="38" t="s">
        <v>62</v>
      </c>
      <c r="I16" s="40" t="s">
        <v>100</v>
      </c>
      <c r="J16" s="38" t="s">
        <v>97</v>
      </c>
      <c r="K16" s="38" t="s">
        <v>101</v>
      </c>
      <c r="L16" s="38" t="s">
        <v>66</v>
      </c>
      <c r="M16" s="39">
        <v>22</v>
      </c>
      <c r="N16" s="39">
        <v>63</v>
      </c>
      <c r="O16" s="39">
        <v>45</v>
      </c>
      <c r="P16" s="39">
        <v>136</v>
      </c>
      <c r="Q16" s="43"/>
      <c r="R16" s="44">
        <v>80.92</v>
      </c>
      <c r="S16" s="44"/>
      <c r="T16" s="43"/>
      <c r="U16" s="44"/>
      <c r="V16" s="43">
        <f t="shared" si="0"/>
        <v>80.92</v>
      </c>
      <c r="W16" s="41" t="s">
        <v>52</v>
      </c>
      <c r="X16" s="41"/>
      <c r="Y16" s="41"/>
      <c r="Z16" s="41"/>
      <c r="AA16" s="41" t="s">
        <v>52</v>
      </c>
      <c r="AB16" s="41" t="s">
        <v>52</v>
      </c>
      <c r="AC16" s="41" t="s">
        <v>52</v>
      </c>
      <c r="AD16" s="41" t="s">
        <v>52</v>
      </c>
      <c r="AE16" s="41" t="s">
        <v>52</v>
      </c>
      <c r="AF16" s="41" t="s">
        <v>52</v>
      </c>
    </row>
    <row r="17" s="1" customFormat="1" customHeight="1" spans="1:32">
      <c r="A17" s="37">
        <v>11</v>
      </c>
      <c r="B17" s="37" t="s">
        <v>58</v>
      </c>
      <c r="C17" s="38" t="s">
        <v>97</v>
      </c>
      <c r="D17" s="38" t="s">
        <v>59</v>
      </c>
      <c r="E17" s="38" t="s">
        <v>97</v>
      </c>
      <c r="F17" s="38" t="s">
        <v>102</v>
      </c>
      <c r="G17" s="39" t="s">
        <v>103</v>
      </c>
      <c r="H17" s="38" t="s">
        <v>70</v>
      </c>
      <c r="I17" s="40" t="s">
        <v>104</v>
      </c>
      <c r="J17" s="38" t="s">
        <v>97</v>
      </c>
      <c r="K17" s="38" t="s">
        <v>105</v>
      </c>
      <c r="L17" s="38" t="s">
        <v>66</v>
      </c>
      <c r="M17" s="39">
        <v>51</v>
      </c>
      <c r="N17" s="39">
        <v>150</v>
      </c>
      <c r="O17" s="39">
        <v>132</v>
      </c>
      <c r="P17" s="39">
        <v>372</v>
      </c>
      <c r="Q17" s="43"/>
      <c r="R17" s="44">
        <v>79.46</v>
      </c>
      <c r="S17" s="44"/>
      <c r="T17" s="43"/>
      <c r="U17" s="44"/>
      <c r="V17" s="43">
        <f t="shared" si="0"/>
        <v>79.46</v>
      </c>
      <c r="W17" s="41" t="s">
        <v>52</v>
      </c>
      <c r="X17" s="41"/>
      <c r="Y17" s="41"/>
      <c r="Z17" s="41"/>
      <c r="AA17" s="41" t="s">
        <v>52</v>
      </c>
      <c r="AB17" s="41" t="s">
        <v>52</v>
      </c>
      <c r="AC17" s="41" t="s">
        <v>52</v>
      </c>
      <c r="AD17" s="41" t="s">
        <v>52</v>
      </c>
      <c r="AE17" s="41" t="s">
        <v>52</v>
      </c>
      <c r="AF17" s="41" t="s">
        <v>52</v>
      </c>
    </row>
    <row r="18" s="1" customFormat="1" ht="54" customHeight="1" spans="1:32">
      <c r="A18" s="37">
        <v>12</v>
      </c>
      <c r="B18" s="37" t="s">
        <v>58</v>
      </c>
      <c r="C18" s="38" t="s">
        <v>97</v>
      </c>
      <c r="D18" s="38" t="s">
        <v>59</v>
      </c>
      <c r="E18" s="38" t="s">
        <v>97</v>
      </c>
      <c r="F18" s="38" t="s">
        <v>106</v>
      </c>
      <c r="G18" s="39" t="s">
        <v>107</v>
      </c>
      <c r="H18" s="38" t="s">
        <v>62</v>
      </c>
      <c r="I18" s="40" t="s">
        <v>108</v>
      </c>
      <c r="J18" s="38" t="s">
        <v>97</v>
      </c>
      <c r="K18" s="38" t="s">
        <v>109</v>
      </c>
      <c r="L18" s="38" t="s">
        <v>66</v>
      </c>
      <c r="M18" s="39">
        <v>41</v>
      </c>
      <c r="N18" s="39">
        <v>136</v>
      </c>
      <c r="O18" s="39">
        <v>121</v>
      </c>
      <c r="P18" s="39">
        <v>348</v>
      </c>
      <c r="Q18" s="43"/>
      <c r="R18" s="44">
        <v>69.659</v>
      </c>
      <c r="S18" s="44"/>
      <c r="T18" s="43"/>
      <c r="U18" s="44"/>
      <c r="V18" s="43">
        <f t="shared" si="0"/>
        <v>69.659</v>
      </c>
      <c r="W18" s="41" t="s">
        <v>52</v>
      </c>
      <c r="X18" s="41"/>
      <c r="Y18" s="41"/>
      <c r="Z18" s="41"/>
      <c r="AA18" s="41" t="s">
        <v>52</v>
      </c>
      <c r="AB18" s="41" t="s">
        <v>52</v>
      </c>
      <c r="AC18" s="41" t="s">
        <v>52</v>
      </c>
      <c r="AD18" s="41" t="s">
        <v>52</v>
      </c>
      <c r="AE18" s="41" t="s">
        <v>52</v>
      </c>
      <c r="AF18" s="41" t="s">
        <v>52</v>
      </c>
    </row>
    <row r="19" s="1" customFormat="1" customHeight="1" spans="1:32">
      <c r="A19" s="37">
        <v>13</v>
      </c>
      <c r="B19" s="37" t="s">
        <v>58</v>
      </c>
      <c r="C19" s="38" t="s">
        <v>110</v>
      </c>
      <c r="D19" s="38" t="s">
        <v>59</v>
      </c>
      <c r="E19" s="38" t="s">
        <v>110</v>
      </c>
      <c r="F19" s="38" t="s">
        <v>111</v>
      </c>
      <c r="G19" s="39" t="s">
        <v>112</v>
      </c>
      <c r="H19" s="38" t="s">
        <v>70</v>
      </c>
      <c r="I19" s="42" t="s">
        <v>113</v>
      </c>
      <c r="J19" s="38" t="s">
        <v>110</v>
      </c>
      <c r="K19" s="38" t="s">
        <v>114</v>
      </c>
      <c r="L19" s="38" t="s">
        <v>66</v>
      </c>
      <c r="M19" s="38">
        <v>70</v>
      </c>
      <c r="N19" s="38">
        <v>213</v>
      </c>
      <c r="O19" s="38">
        <v>178</v>
      </c>
      <c r="P19" s="38">
        <v>623</v>
      </c>
      <c r="Q19" s="43"/>
      <c r="R19" s="39">
        <v>99.78</v>
      </c>
      <c r="S19" s="39"/>
      <c r="T19" s="43"/>
      <c r="U19" s="39"/>
      <c r="V19" s="43">
        <f t="shared" si="0"/>
        <v>99.78</v>
      </c>
      <c r="W19" s="41" t="s">
        <v>52</v>
      </c>
      <c r="X19" s="41"/>
      <c r="Y19" s="41"/>
      <c r="Z19" s="41"/>
      <c r="AA19" s="41" t="s">
        <v>52</v>
      </c>
      <c r="AB19" s="41" t="s">
        <v>52</v>
      </c>
      <c r="AC19" s="41" t="s">
        <v>52</v>
      </c>
      <c r="AD19" s="41" t="s">
        <v>52</v>
      </c>
      <c r="AE19" s="41" t="s">
        <v>52</v>
      </c>
      <c r="AF19" s="41" t="s">
        <v>52</v>
      </c>
    </row>
    <row r="20" s="1" customFormat="1" customHeight="1" spans="1:32">
      <c r="A20" s="37">
        <v>14</v>
      </c>
      <c r="B20" s="37" t="s">
        <v>58</v>
      </c>
      <c r="C20" s="38" t="s">
        <v>92</v>
      </c>
      <c r="D20" s="38" t="s">
        <v>59</v>
      </c>
      <c r="E20" s="38" t="s">
        <v>92</v>
      </c>
      <c r="F20" s="38" t="s">
        <v>115</v>
      </c>
      <c r="G20" s="38" t="s">
        <v>116</v>
      </c>
      <c r="H20" s="38" t="s">
        <v>62</v>
      </c>
      <c r="I20" s="42" t="s">
        <v>117</v>
      </c>
      <c r="J20" s="38" t="s">
        <v>92</v>
      </c>
      <c r="K20" s="38" t="s">
        <v>118</v>
      </c>
      <c r="L20" s="38" t="s">
        <v>66</v>
      </c>
      <c r="M20" s="38">
        <v>30</v>
      </c>
      <c r="N20" s="38">
        <v>98</v>
      </c>
      <c r="O20" s="38">
        <v>80</v>
      </c>
      <c r="P20" s="38">
        <v>252</v>
      </c>
      <c r="Q20" s="43"/>
      <c r="R20" s="44">
        <v>118.8</v>
      </c>
      <c r="S20" s="44"/>
      <c r="T20" s="43"/>
      <c r="U20" s="44"/>
      <c r="V20" s="43">
        <f t="shared" si="0"/>
        <v>118.8</v>
      </c>
      <c r="W20" s="41" t="s">
        <v>52</v>
      </c>
      <c r="X20" s="41"/>
      <c r="Y20" s="41"/>
      <c r="Z20" s="41"/>
      <c r="AA20" s="41" t="s">
        <v>52</v>
      </c>
      <c r="AB20" s="41" t="s">
        <v>52</v>
      </c>
      <c r="AC20" s="41" t="s">
        <v>52</v>
      </c>
      <c r="AD20" s="41" t="s">
        <v>52</v>
      </c>
      <c r="AE20" s="41" t="s">
        <v>52</v>
      </c>
      <c r="AF20" s="41" t="s">
        <v>52</v>
      </c>
    </row>
    <row r="21" s="1" customFormat="1" customHeight="1" spans="1:32">
      <c r="A21" s="37">
        <v>15</v>
      </c>
      <c r="B21" s="37" t="s">
        <v>58</v>
      </c>
      <c r="C21" s="38" t="s">
        <v>119</v>
      </c>
      <c r="D21" s="38" t="s">
        <v>59</v>
      </c>
      <c r="E21" s="38" t="s">
        <v>119</v>
      </c>
      <c r="F21" s="38" t="s">
        <v>120</v>
      </c>
      <c r="G21" s="39" t="s">
        <v>121</v>
      </c>
      <c r="H21" s="38" t="s">
        <v>62</v>
      </c>
      <c r="I21" s="40" t="s">
        <v>122</v>
      </c>
      <c r="J21" s="38" t="s">
        <v>119</v>
      </c>
      <c r="K21" s="38" t="s">
        <v>123</v>
      </c>
      <c r="L21" s="38" t="s">
        <v>66</v>
      </c>
      <c r="M21" s="38">
        <v>52</v>
      </c>
      <c r="N21" s="38">
        <v>153</v>
      </c>
      <c r="O21" s="38">
        <v>76</v>
      </c>
      <c r="P21" s="38">
        <v>242</v>
      </c>
      <c r="Q21" s="43"/>
      <c r="R21" s="44">
        <v>147.26607</v>
      </c>
      <c r="S21" s="44"/>
      <c r="T21" s="43"/>
      <c r="U21" s="44"/>
      <c r="V21" s="43">
        <f t="shared" si="0"/>
        <v>147.26607</v>
      </c>
      <c r="W21" s="41" t="s">
        <v>52</v>
      </c>
      <c r="X21" s="41"/>
      <c r="Y21" s="41"/>
      <c r="Z21" s="41"/>
      <c r="AA21" s="41" t="s">
        <v>52</v>
      </c>
      <c r="AB21" s="41" t="s">
        <v>52</v>
      </c>
      <c r="AC21" s="41" t="s">
        <v>52</v>
      </c>
      <c r="AD21" s="41" t="s">
        <v>52</v>
      </c>
      <c r="AE21" s="41" t="s">
        <v>52</v>
      </c>
      <c r="AF21" s="41" t="s">
        <v>52</v>
      </c>
    </row>
    <row r="22" s="1" customFormat="1" customHeight="1" spans="1:32">
      <c r="A22" s="37">
        <v>16</v>
      </c>
      <c r="B22" s="37" t="s">
        <v>58</v>
      </c>
      <c r="C22" s="38" t="s">
        <v>67</v>
      </c>
      <c r="D22" s="38" t="s">
        <v>59</v>
      </c>
      <c r="E22" s="38" t="s">
        <v>67</v>
      </c>
      <c r="F22" s="38" t="s">
        <v>124</v>
      </c>
      <c r="G22" s="39" t="s">
        <v>125</v>
      </c>
      <c r="H22" s="38" t="s">
        <v>62</v>
      </c>
      <c r="I22" s="40" t="s">
        <v>126</v>
      </c>
      <c r="J22" s="38" t="s">
        <v>67</v>
      </c>
      <c r="K22" s="38" t="s">
        <v>127</v>
      </c>
      <c r="L22" s="38" t="s">
        <v>51</v>
      </c>
      <c r="M22" s="38">
        <v>43</v>
      </c>
      <c r="N22" s="38">
        <v>135</v>
      </c>
      <c r="O22" s="38">
        <v>113</v>
      </c>
      <c r="P22" s="38">
        <v>335</v>
      </c>
      <c r="Q22" s="43"/>
      <c r="R22" s="39">
        <v>74.014445</v>
      </c>
      <c r="S22" s="44"/>
      <c r="T22" s="43"/>
      <c r="U22" s="44"/>
      <c r="V22" s="43">
        <f t="shared" si="0"/>
        <v>74.014445</v>
      </c>
      <c r="W22" s="41" t="s">
        <v>52</v>
      </c>
      <c r="X22" s="41"/>
      <c r="Y22" s="41"/>
      <c r="Z22" s="41"/>
      <c r="AA22" s="41" t="s">
        <v>52</v>
      </c>
      <c r="AB22" s="41" t="s">
        <v>52</v>
      </c>
      <c r="AC22" s="41" t="s">
        <v>52</v>
      </c>
      <c r="AD22" s="41" t="s">
        <v>52</v>
      </c>
      <c r="AE22" s="41" t="s">
        <v>52</v>
      </c>
      <c r="AF22" s="41" t="s">
        <v>52</v>
      </c>
    </row>
    <row r="23" s="1" customFormat="1" customHeight="1" spans="1:32">
      <c r="A23" s="37">
        <v>17</v>
      </c>
      <c r="B23" s="37" t="s">
        <v>58</v>
      </c>
      <c r="C23" s="38" t="s">
        <v>67</v>
      </c>
      <c r="D23" s="38" t="s">
        <v>59</v>
      </c>
      <c r="E23" s="38" t="s">
        <v>67</v>
      </c>
      <c r="F23" s="38" t="s">
        <v>128</v>
      </c>
      <c r="G23" s="39" t="s">
        <v>129</v>
      </c>
      <c r="H23" s="38" t="s">
        <v>70</v>
      </c>
      <c r="I23" s="40" t="s">
        <v>130</v>
      </c>
      <c r="J23" s="38" t="s">
        <v>67</v>
      </c>
      <c r="K23" s="38" t="s">
        <v>131</v>
      </c>
      <c r="L23" s="38" t="s">
        <v>51</v>
      </c>
      <c r="M23" s="38">
        <v>22</v>
      </c>
      <c r="N23" s="38">
        <v>66</v>
      </c>
      <c r="O23" s="38">
        <v>42</v>
      </c>
      <c r="P23" s="38">
        <v>120</v>
      </c>
      <c r="Q23" s="43"/>
      <c r="R23" s="44">
        <v>68.5</v>
      </c>
      <c r="S23" s="44"/>
      <c r="T23" s="43"/>
      <c r="U23" s="44"/>
      <c r="V23" s="43">
        <f t="shared" si="0"/>
        <v>68.5</v>
      </c>
      <c r="W23" s="41" t="s">
        <v>52</v>
      </c>
      <c r="X23" s="41"/>
      <c r="Y23" s="41"/>
      <c r="Z23" s="41"/>
      <c r="AA23" s="41" t="s">
        <v>52</v>
      </c>
      <c r="AB23" s="41" t="s">
        <v>52</v>
      </c>
      <c r="AC23" s="41" t="s">
        <v>52</v>
      </c>
      <c r="AD23" s="41" t="s">
        <v>52</v>
      </c>
      <c r="AE23" s="41" t="s">
        <v>52</v>
      </c>
      <c r="AF23" s="41" t="s">
        <v>52</v>
      </c>
    </row>
    <row r="24" s="1" customFormat="1" customHeight="1" spans="1:32">
      <c r="A24" s="37">
        <v>18</v>
      </c>
      <c r="B24" s="37" t="s">
        <v>58</v>
      </c>
      <c r="C24" s="38" t="s">
        <v>97</v>
      </c>
      <c r="D24" s="38" t="s">
        <v>59</v>
      </c>
      <c r="E24" s="38" t="s">
        <v>97</v>
      </c>
      <c r="F24" s="38" t="s">
        <v>132</v>
      </c>
      <c r="G24" s="39" t="s">
        <v>133</v>
      </c>
      <c r="H24" s="38" t="s">
        <v>62</v>
      </c>
      <c r="I24" s="40" t="s">
        <v>134</v>
      </c>
      <c r="J24" s="38" t="s">
        <v>97</v>
      </c>
      <c r="K24" s="38" t="s">
        <v>135</v>
      </c>
      <c r="L24" s="38" t="s">
        <v>66</v>
      </c>
      <c r="M24" s="39">
        <v>56</v>
      </c>
      <c r="N24" s="39">
        <v>173</v>
      </c>
      <c r="O24" s="39">
        <v>72</v>
      </c>
      <c r="P24" s="39">
        <v>221</v>
      </c>
      <c r="Q24" s="43"/>
      <c r="R24" s="44">
        <v>56.999561</v>
      </c>
      <c r="S24" s="44"/>
      <c r="T24" s="43"/>
      <c r="U24" s="44"/>
      <c r="V24" s="43">
        <f t="shared" si="0"/>
        <v>56.999561</v>
      </c>
      <c r="W24" s="41" t="s">
        <v>52</v>
      </c>
      <c r="X24" s="41"/>
      <c r="Y24" s="41"/>
      <c r="Z24" s="41"/>
      <c r="AA24" s="41" t="s">
        <v>52</v>
      </c>
      <c r="AB24" s="41" t="s">
        <v>52</v>
      </c>
      <c r="AC24" s="41" t="s">
        <v>52</v>
      </c>
      <c r="AD24" s="41" t="s">
        <v>52</v>
      </c>
      <c r="AE24" s="41" t="s">
        <v>52</v>
      </c>
      <c r="AF24" s="41" t="s">
        <v>52</v>
      </c>
    </row>
    <row r="25" s="1" customFormat="1" customHeight="1" spans="1:32">
      <c r="A25" s="37">
        <v>19</v>
      </c>
      <c r="B25" s="37" t="s">
        <v>58</v>
      </c>
      <c r="C25" s="38" t="s">
        <v>67</v>
      </c>
      <c r="D25" s="38" t="s">
        <v>59</v>
      </c>
      <c r="E25" s="38" t="s">
        <v>67</v>
      </c>
      <c r="F25" s="38" t="s">
        <v>136</v>
      </c>
      <c r="G25" s="39" t="s">
        <v>137</v>
      </c>
      <c r="H25" s="38" t="s">
        <v>70</v>
      </c>
      <c r="I25" s="42" t="s">
        <v>138</v>
      </c>
      <c r="J25" s="38" t="s">
        <v>67</v>
      </c>
      <c r="K25" s="38" t="s">
        <v>131</v>
      </c>
      <c r="L25" s="38" t="s">
        <v>51</v>
      </c>
      <c r="M25" s="38">
        <v>12</v>
      </c>
      <c r="N25" s="38">
        <v>29</v>
      </c>
      <c r="O25" s="38">
        <v>22</v>
      </c>
      <c r="P25" s="38">
        <v>65</v>
      </c>
      <c r="Q25" s="43"/>
      <c r="R25" s="39">
        <v>44.942569</v>
      </c>
      <c r="S25" s="44"/>
      <c r="T25" s="43"/>
      <c r="U25" s="44"/>
      <c r="V25" s="43">
        <f t="shared" si="0"/>
        <v>44.942569</v>
      </c>
      <c r="W25" s="41" t="s">
        <v>52</v>
      </c>
      <c r="X25" s="41"/>
      <c r="Y25" s="41"/>
      <c r="Z25" s="41"/>
      <c r="AA25" s="41" t="s">
        <v>52</v>
      </c>
      <c r="AB25" s="41" t="s">
        <v>52</v>
      </c>
      <c r="AC25" s="41" t="s">
        <v>52</v>
      </c>
      <c r="AD25" s="41" t="s">
        <v>52</v>
      </c>
      <c r="AE25" s="41" t="s">
        <v>52</v>
      </c>
      <c r="AF25" s="41" t="s">
        <v>52</v>
      </c>
    </row>
    <row r="26" s="1" customFormat="1" customHeight="1" spans="1:32">
      <c r="A26" s="37">
        <v>20</v>
      </c>
      <c r="B26" s="37" t="s">
        <v>58</v>
      </c>
      <c r="C26" s="38" t="s">
        <v>139</v>
      </c>
      <c r="D26" s="38" t="s">
        <v>59</v>
      </c>
      <c r="E26" s="38" t="s">
        <v>139</v>
      </c>
      <c r="F26" s="38" t="s">
        <v>140</v>
      </c>
      <c r="G26" s="39" t="s">
        <v>141</v>
      </c>
      <c r="H26" s="38" t="s">
        <v>62</v>
      </c>
      <c r="I26" s="40" t="s">
        <v>142</v>
      </c>
      <c r="J26" s="38" t="s">
        <v>139</v>
      </c>
      <c r="K26" s="38" t="s">
        <v>143</v>
      </c>
      <c r="L26" s="38" t="s">
        <v>51</v>
      </c>
      <c r="M26" s="38">
        <v>43</v>
      </c>
      <c r="N26" s="38">
        <v>132</v>
      </c>
      <c r="O26" s="38">
        <v>120</v>
      </c>
      <c r="P26" s="38">
        <v>420</v>
      </c>
      <c r="Q26" s="43"/>
      <c r="R26" s="44">
        <v>169.46</v>
      </c>
      <c r="S26" s="44"/>
      <c r="T26" s="43"/>
      <c r="U26" s="44"/>
      <c r="V26" s="43">
        <f t="shared" si="0"/>
        <v>169.46</v>
      </c>
      <c r="W26" s="41" t="s">
        <v>52</v>
      </c>
      <c r="X26" s="41"/>
      <c r="Y26" s="41"/>
      <c r="Z26" s="41"/>
      <c r="AA26" s="41" t="s">
        <v>52</v>
      </c>
      <c r="AB26" s="41" t="s">
        <v>52</v>
      </c>
      <c r="AC26" s="41" t="s">
        <v>52</v>
      </c>
      <c r="AD26" s="41" t="s">
        <v>52</v>
      </c>
      <c r="AE26" s="41" t="s">
        <v>52</v>
      </c>
      <c r="AF26" s="41" t="s">
        <v>52</v>
      </c>
    </row>
    <row r="27" s="1" customFormat="1" customHeight="1" spans="1:32">
      <c r="A27" s="37">
        <v>21</v>
      </c>
      <c r="B27" s="37" t="s">
        <v>58</v>
      </c>
      <c r="C27" s="38" t="s">
        <v>97</v>
      </c>
      <c r="D27" s="38" t="s">
        <v>59</v>
      </c>
      <c r="E27" s="38" t="s">
        <v>97</v>
      </c>
      <c r="F27" s="38" t="s">
        <v>144</v>
      </c>
      <c r="G27" s="40" t="s">
        <v>145</v>
      </c>
      <c r="H27" s="38" t="s">
        <v>70</v>
      </c>
      <c r="I27" s="40" t="s">
        <v>146</v>
      </c>
      <c r="J27" s="38" t="s">
        <v>97</v>
      </c>
      <c r="K27" s="38" t="s">
        <v>147</v>
      </c>
      <c r="L27" s="38" t="s">
        <v>51</v>
      </c>
      <c r="M27" s="38">
        <v>6</v>
      </c>
      <c r="N27" s="38">
        <v>24</v>
      </c>
      <c r="O27" s="38">
        <v>15</v>
      </c>
      <c r="P27" s="38">
        <v>50</v>
      </c>
      <c r="Q27" s="43"/>
      <c r="R27" s="44">
        <v>56.999908</v>
      </c>
      <c r="S27" s="44"/>
      <c r="T27" s="43"/>
      <c r="U27" s="44"/>
      <c r="V27" s="43">
        <f t="shared" si="0"/>
        <v>56.999908</v>
      </c>
      <c r="W27" s="41" t="s">
        <v>52</v>
      </c>
      <c r="X27" s="41"/>
      <c r="Y27" s="41"/>
      <c r="Z27" s="41"/>
      <c r="AA27" s="41" t="s">
        <v>52</v>
      </c>
      <c r="AB27" s="41" t="s">
        <v>52</v>
      </c>
      <c r="AC27" s="41" t="s">
        <v>52</v>
      </c>
      <c r="AD27" s="41" t="s">
        <v>52</v>
      </c>
      <c r="AE27" s="41" t="s">
        <v>52</v>
      </c>
      <c r="AF27" s="41" t="s">
        <v>52</v>
      </c>
    </row>
    <row r="28" s="1" customFormat="1" customHeight="1" spans="1:32">
      <c r="A28" s="37">
        <v>22</v>
      </c>
      <c r="B28" s="37" t="s">
        <v>58</v>
      </c>
      <c r="C28" s="38" t="s">
        <v>67</v>
      </c>
      <c r="D28" s="38" t="s">
        <v>59</v>
      </c>
      <c r="E28" s="38" t="s">
        <v>67</v>
      </c>
      <c r="F28" s="38" t="s">
        <v>148</v>
      </c>
      <c r="G28" s="39" t="s">
        <v>149</v>
      </c>
      <c r="H28" s="38" t="s">
        <v>70</v>
      </c>
      <c r="I28" s="42" t="s">
        <v>150</v>
      </c>
      <c r="J28" s="38" t="s">
        <v>67</v>
      </c>
      <c r="K28" s="38" t="s">
        <v>81</v>
      </c>
      <c r="L28" s="38" t="s">
        <v>66</v>
      </c>
      <c r="M28" s="38">
        <v>33</v>
      </c>
      <c r="N28" s="38">
        <v>108</v>
      </c>
      <c r="O28" s="38">
        <v>82</v>
      </c>
      <c r="P28" s="38">
        <v>281</v>
      </c>
      <c r="Q28" s="43"/>
      <c r="R28" s="44">
        <v>149.3</v>
      </c>
      <c r="S28" s="44"/>
      <c r="T28" s="43"/>
      <c r="U28" s="44"/>
      <c r="V28" s="43">
        <f t="shared" si="0"/>
        <v>149.3</v>
      </c>
      <c r="W28" s="41" t="s">
        <v>52</v>
      </c>
      <c r="X28" s="41"/>
      <c r="Y28" s="41"/>
      <c r="Z28" s="41"/>
      <c r="AA28" s="41" t="s">
        <v>52</v>
      </c>
      <c r="AB28" s="41" t="s">
        <v>52</v>
      </c>
      <c r="AC28" s="41" t="s">
        <v>52</v>
      </c>
      <c r="AD28" s="41" t="s">
        <v>52</v>
      </c>
      <c r="AE28" s="41" t="s">
        <v>52</v>
      </c>
      <c r="AF28" s="41" t="s">
        <v>52</v>
      </c>
    </row>
    <row r="29" s="1" customFormat="1" customHeight="1" spans="1:32">
      <c r="A29" s="37">
        <v>23</v>
      </c>
      <c r="B29" s="37" t="s">
        <v>58</v>
      </c>
      <c r="C29" s="38" t="s">
        <v>87</v>
      </c>
      <c r="D29" s="38" t="s">
        <v>59</v>
      </c>
      <c r="E29" s="38" t="s">
        <v>87</v>
      </c>
      <c r="F29" s="38" t="s">
        <v>151</v>
      </c>
      <c r="G29" s="39" t="s">
        <v>152</v>
      </c>
      <c r="H29" s="38" t="s">
        <v>62</v>
      </c>
      <c r="I29" s="42" t="s">
        <v>153</v>
      </c>
      <c r="J29" s="38" t="s">
        <v>87</v>
      </c>
      <c r="K29" s="38" t="s">
        <v>154</v>
      </c>
      <c r="L29" s="38" t="s">
        <v>51</v>
      </c>
      <c r="M29" s="38">
        <v>13</v>
      </c>
      <c r="N29" s="38">
        <v>35</v>
      </c>
      <c r="O29" s="38">
        <v>35</v>
      </c>
      <c r="P29" s="38">
        <v>91</v>
      </c>
      <c r="Q29" s="43"/>
      <c r="R29" s="44">
        <v>57</v>
      </c>
      <c r="S29" s="44"/>
      <c r="T29" s="43"/>
      <c r="U29" s="44"/>
      <c r="V29" s="43">
        <f t="shared" si="0"/>
        <v>57</v>
      </c>
      <c r="W29" s="41" t="s">
        <v>52</v>
      </c>
      <c r="X29" s="41"/>
      <c r="Y29" s="41"/>
      <c r="Z29" s="41"/>
      <c r="AA29" s="41" t="s">
        <v>52</v>
      </c>
      <c r="AB29" s="41" t="s">
        <v>52</v>
      </c>
      <c r="AC29" s="41" t="s">
        <v>52</v>
      </c>
      <c r="AD29" s="41" t="s">
        <v>52</v>
      </c>
      <c r="AE29" s="41" t="s">
        <v>52</v>
      </c>
      <c r="AF29" s="41" t="s">
        <v>52</v>
      </c>
    </row>
    <row r="30" s="1" customFormat="1" customHeight="1" spans="1:32">
      <c r="A30" s="37">
        <v>24</v>
      </c>
      <c r="B30" s="37" t="s">
        <v>58</v>
      </c>
      <c r="C30" s="38" t="s">
        <v>110</v>
      </c>
      <c r="D30" s="38" t="s">
        <v>59</v>
      </c>
      <c r="E30" s="38" t="s">
        <v>110</v>
      </c>
      <c r="F30" s="38" t="s">
        <v>155</v>
      </c>
      <c r="G30" s="39" t="s">
        <v>156</v>
      </c>
      <c r="H30" s="38" t="s">
        <v>62</v>
      </c>
      <c r="I30" s="42" t="s">
        <v>157</v>
      </c>
      <c r="J30" s="38" t="s">
        <v>110</v>
      </c>
      <c r="K30" s="38" t="s">
        <v>158</v>
      </c>
      <c r="L30" s="38" t="s">
        <v>66</v>
      </c>
      <c r="M30" s="38">
        <v>22</v>
      </c>
      <c r="N30" s="38">
        <v>74</v>
      </c>
      <c r="O30" s="38">
        <v>45</v>
      </c>
      <c r="P30" s="38">
        <v>140</v>
      </c>
      <c r="Q30" s="43"/>
      <c r="R30" s="39"/>
      <c r="S30" s="39">
        <v>29.983545</v>
      </c>
      <c r="T30" s="43"/>
      <c r="U30" s="39"/>
      <c r="V30" s="43">
        <f t="shared" si="0"/>
        <v>29.983545</v>
      </c>
      <c r="W30" s="41" t="s">
        <v>52</v>
      </c>
      <c r="X30" s="41"/>
      <c r="Y30" s="41"/>
      <c r="Z30" s="41"/>
      <c r="AA30" s="41" t="s">
        <v>52</v>
      </c>
      <c r="AB30" s="41" t="s">
        <v>52</v>
      </c>
      <c r="AC30" s="41" t="s">
        <v>52</v>
      </c>
      <c r="AD30" s="41" t="s">
        <v>52</v>
      </c>
      <c r="AE30" s="41" t="s">
        <v>52</v>
      </c>
      <c r="AF30" s="41" t="s">
        <v>52</v>
      </c>
    </row>
    <row r="31" s="1" customFormat="1" customHeight="1" spans="1:32">
      <c r="A31" s="37">
        <v>25</v>
      </c>
      <c r="B31" s="37" t="s">
        <v>58</v>
      </c>
      <c r="C31" s="38" t="s">
        <v>97</v>
      </c>
      <c r="D31" s="38" t="s">
        <v>59</v>
      </c>
      <c r="E31" s="38" t="s">
        <v>97</v>
      </c>
      <c r="F31" s="38" t="s">
        <v>159</v>
      </c>
      <c r="G31" s="39" t="s">
        <v>160</v>
      </c>
      <c r="H31" s="38" t="s">
        <v>62</v>
      </c>
      <c r="I31" s="40" t="s">
        <v>161</v>
      </c>
      <c r="J31" s="38" t="s">
        <v>97</v>
      </c>
      <c r="K31" s="38" t="s">
        <v>162</v>
      </c>
      <c r="L31" s="38" t="s">
        <v>66</v>
      </c>
      <c r="M31" s="39">
        <v>85</v>
      </c>
      <c r="N31" s="39">
        <v>289</v>
      </c>
      <c r="O31" s="39">
        <v>108</v>
      </c>
      <c r="P31" s="39">
        <v>389</v>
      </c>
      <c r="Q31" s="43"/>
      <c r="R31" s="44"/>
      <c r="S31" s="44">
        <v>98.43</v>
      </c>
      <c r="T31" s="43"/>
      <c r="U31" s="44"/>
      <c r="V31" s="43">
        <f t="shared" si="0"/>
        <v>98.43</v>
      </c>
      <c r="W31" s="41" t="s">
        <v>52</v>
      </c>
      <c r="X31" s="41"/>
      <c r="Y31" s="41"/>
      <c r="Z31" s="41"/>
      <c r="AA31" s="41" t="s">
        <v>52</v>
      </c>
      <c r="AB31" s="41" t="s">
        <v>52</v>
      </c>
      <c r="AC31" s="41" t="s">
        <v>52</v>
      </c>
      <c r="AD31" s="41" t="s">
        <v>52</v>
      </c>
      <c r="AE31" s="41" t="s">
        <v>52</v>
      </c>
      <c r="AF31" s="41" t="s">
        <v>52</v>
      </c>
    </row>
    <row r="32" s="1" customFormat="1" customHeight="1" spans="1:32">
      <c r="A32" s="37">
        <v>26</v>
      </c>
      <c r="B32" s="37" t="s">
        <v>58</v>
      </c>
      <c r="C32" s="38" t="s">
        <v>67</v>
      </c>
      <c r="D32" s="38" t="s">
        <v>59</v>
      </c>
      <c r="E32" s="38" t="s">
        <v>67</v>
      </c>
      <c r="F32" s="38" t="s">
        <v>163</v>
      </c>
      <c r="G32" s="39" t="s">
        <v>164</v>
      </c>
      <c r="H32" s="38" t="s">
        <v>70</v>
      </c>
      <c r="I32" s="42" t="s">
        <v>165</v>
      </c>
      <c r="J32" s="38" t="s">
        <v>67</v>
      </c>
      <c r="K32" s="38" t="s">
        <v>166</v>
      </c>
      <c r="L32" s="38" t="s">
        <v>51</v>
      </c>
      <c r="M32" s="38">
        <v>25</v>
      </c>
      <c r="N32" s="38">
        <v>75</v>
      </c>
      <c r="O32" s="38">
        <v>52</v>
      </c>
      <c r="P32" s="38">
        <v>171</v>
      </c>
      <c r="Q32" s="43"/>
      <c r="R32" s="44">
        <v>79.58</v>
      </c>
      <c r="S32" s="44"/>
      <c r="T32" s="43"/>
      <c r="U32" s="44"/>
      <c r="V32" s="43">
        <f t="shared" si="0"/>
        <v>79.58</v>
      </c>
      <c r="W32" s="41" t="s">
        <v>52</v>
      </c>
      <c r="X32" s="41"/>
      <c r="Y32" s="41"/>
      <c r="Z32" s="41"/>
      <c r="AA32" s="41" t="s">
        <v>52</v>
      </c>
      <c r="AB32" s="41" t="s">
        <v>52</v>
      </c>
      <c r="AC32" s="41" t="s">
        <v>52</v>
      </c>
      <c r="AD32" s="41" t="s">
        <v>52</v>
      </c>
      <c r="AE32" s="41" t="s">
        <v>52</v>
      </c>
      <c r="AF32" s="41" t="s">
        <v>52</v>
      </c>
    </row>
    <row r="33" s="1" customFormat="1" customHeight="1" spans="1:32">
      <c r="A33" s="37">
        <v>27</v>
      </c>
      <c r="B33" s="37" t="s">
        <v>58</v>
      </c>
      <c r="C33" s="38" t="s">
        <v>53</v>
      </c>
      <c r="D33" s="38" t="s">
        <v>59</v>
      </c>
      <c r="E33" s="38" t="s">
        <v>53</v>
      </c>
      <c r="F33" s="38" t="s">
        <v>167</v>
      </c>
      <c r="G33" s="38" t="s">
        <v>168</v>
      </c>
      <c r="H33" s="38" t="s">
        <v>62</v>
      </c>
      <c r="I33" s="42" t="s">
        <v>169</v>
      </c>
      <c r="J33" s="38" t="s">
        <v>53</v>
      </c>
      <c r="K33" s="38" t="s">
        <v>170</v>
      </c>
      <c r="L33" s="38" t="s">
        <v>51</v>
      </c>
      <c r="M33" s="38">
        <v>13</v>
      </c>
      <c r="N33" s="38">
        <v>37</v>
      </c>
      <c r="O33" s="38">
        <v>29</v>
      </c>
      <c r="P33" s="38">
        <v>86</v>
      </c>
      <c r="Q33" s="43"/>
      <c r="R33" s="44">
        <v>52.925444</v>
      </c>
      <c r="S33" s="44"/>
      <c r="T33" s="43"/>
      <c r="U33" s="44"/>
      <c r="V33" s="43">
        <f t="shared" si="0"/>
        <v>52.925444</v>
      </c>
      <c r="W33" s="41" t="s">
        <v>52</v>
      </c>
      <c r="X33" s="41"/>
      <c r="Y33" s="41"/>
      <c r="Z33" s="41"/>
      <c r="AA33" s="41" t="s">
        <v>52</v>
      </c>
      <c r="AB33" s="41" t="s">
        <v>52</v>
      </c>
      <c r="AC33" s="41" t="s">
        <v>52</v>
      </c>
      <c r="AD33" s="41" t="s">
        <v>52</v>
      </c>
      <c r="AE33" s="41" t="s">
        <v>52</v>
      </c>
      <c r="AF33" s="41" t="s">
        <v>52</v>
      </c>
    </row>
    <row r="34" s="1" customFormat="1" customHeight="1" spans="1:32">
      <c r="A34" s="37">
        <v>28</v>
      </c>
      <c r="B34" s="37" t="s">
        <v>58</v>
      </c>
      <c r="C34" s="38" t="s">
        <v>67</v>
      </c>
      <c r="D34" s="38" t="s">
        <v>59</v>
      </c>
      <c r="E34" s="38" t="s">
        <v>67</v>
      </c>
      <c r="F34" s="38" t="s">
        <v>171</v>
      </c>
      <c r="G34" s="39" t="s">
        <v>172</v>
      </c>
      <c r="H34" s="38" t="s">
        <v>62</v>
      </c>
      <c r="I34" s="42" t="s">
        <v>173</v>
      </c>
      <c r="J34" s="38" t="s">
        <v>67</v>
      </c>
      <c r="K34" s="38" t="s">
        <v>127</v>
      </c>
      <c r="L34" s="38" t="s">
        <v>51</v>
      </c>
      <c r="M34" s="38">
        <v>63</v>
      </c>
      <c r="N34" s="38">
        <v>180</v>
      </c>
      <c r="O34" s="38">
        <v>152</v>
      </c>
      <c r="P34" s="38">
        <v>481</v>
      </c>
      <c r="Q34" s="43"/>
      <c r="R34" s="44">
        <v>283.86</v>
      </c>
      <c r="S34" s="44"/>
      <c r="T34" s="43"/>
      <c r="U34" s="44"/>
      <c r="V34" s="43">
        <f t="shared" si="0"/>
        <v>283.86</v>
      </c>
      <c r="W34" s="41" t="s">
        <v>52</v>
      </c>
      <c r="X34" s="41"/>
      <c r="Y34" s="41"/>
      <c r="Z34" s="41"/>
      <c r="AA34" s="41" t="s">
        <v>52</v>
      </c>
      <c r="AB34" s="41" t="s">
        <v>52</v>
      </c>
      <c r="AC34" s="41" t="s">
        <v>52</v>
      </c>
      <c r="AD34" s="41" t="s">
        <v>52</v>
      </c>
      <c r="AE34" s="41" t="s">
        <v>52</v>
      </c>
      <c r="AF34" s="41" t="s">
        <v>52</v>
      </c>
    </row>
    <row r="35" s="1" customFormat="1" customHeight="1" spans="1:32">
      <c r="A35" s="37">
        <v>29</v>
      </c>
      <c r="B35" s="37" t="s">
        <v>58</v>
      </c>
      <c r="C35" s="38" t="s">
        <v>110</v>
      </c>
      <c r="D35" s="38" t="s">
        <v>59</v>
      </c>
      <c r="E35" s="38" t="s">
        <v>110</v>
      </c>
      <c r="F35" s="38" t="s">
        <v>174</v>
      </c>
      <c r="G35" s="39" t="s">
        <v>175</v>
      </c>
      <c r="H35" s="38" t="s">
        <v>70</v>
      </c>
      <c r="I35" s="42" t="s">
        <v>176</v>
      </c>
      <c r="J35" s="38" t="s">
        <v>110</v>
      </c>
      <c r="K35" s="38" t="s">
        <v>177</v>
      </c>
      <c r="L35" s="38" t="s">
        <v>51</v>
      </c>
      <c r="M35" s="38">
        <v>23</v>
      </c>
      <c r="N35" s="38">
        <v>45</v>
      </c>
      <c r="O35" s="38">
        <v>45</v>
      </c>
      <c r="P35" s="38">
        <v>104</v>
      </c>
      <c r="Q35" s="43"/>
      <c r="R35" s="39">
        <v>83.849</v>
      </c>
      <c r="S35" s="39"/>
      <c r="T35" s="43"/>
      <c r="U35" s="39"/>
      <c r="V35" s="43">
        <f t="shared" si="0"/>
        <v>83.849</v>
      </c>
      <c r="W35" s="41" t="s">
        <v>52</v>
      </c>
      <c r="X35" s="41"/>
      <c r="Y35" s="41"/>
      <c r="Z35" s="41"/>
      <c r="AA35" s="41" t="s">
        <v>52</v>
      </c>
      <c r="AB35" s="41" t="s">
        <v>52</v>
      </c>
      <c r="AC35" s="41" t="s">
        <v>52</v>
      </c>
      <c r="AD35" s="41" t="s">
        <v>52</v>
      </c>
      <c r="AE35" s="41" t="s">
        <v>52</v>
      </c>
      <c r="AF35" s="41" t="s">
        <v>52</v>
      </c>
    </row>
    <row r="36" s="1" customFormat="1" customHeight="1" spans="1:32">
      <c r="A36" s="37">
        <v>30</v>
      </c>
      <c r="B36" s="37" t="s">
        <v>58</v>
      </c>
      <c r="C36" s="38" t="s">
        <v>119</v>
      </c>
      <c r="D36" s="38" t="s">
        <v>59</v>
      </c>
      <c r="E36" s="38" t="s">
        <v>119</v>
      </c>
      <c r="F36" s="38" t="s">
        <v>178</v>
      </c>
      <c r="G36" s="39" t="s">
        <v>179</v>
      </c>
      <c r="H36" s="38" t="s">
        <v>62</v>
      </c>
      <c r="I36" s="42" t="s">
        <v>180</v>
      </c>
      <c r="J36" s="38" t="s">
        <v>119</v>
      </c>
      <c r="K36" s="38" t="s">
        <v>181</v>
      </c>
      <c r="L36" s="38" t="s">
        <v>51</v>
      </c>
      <c r="M36" s="38">
        <v>16</v>
      </c>
      <c r="N36" s="38">
        <v>39</v>
      </c>
      <c r="O36" s="38">
        <v>30</v>
      </c>
      <c r="P36" s="38">
        <v>85</v>
      </c>
      <c r="Q36" s="43"/>
      <c r="R36" s="44">
        <v>49.944334</v>
      </c>
      <c r="S36" s="44"/>
      <c r="T36" s="43"/>
      <c r="U36" s="44"/>
      <c r="V36" s="43">
        <f t="shared" si="0"/>
        <v>49.944334</v>
      </c>
      <c r="W36" s="41" t="s">
        <v>52</v>
      </c>
      <c r="X36" s="41"/>
      <c r="Y36" s="41"/>
      <c r="Z36" s="41"/>
      <c r="AA36" s="41" t="s">
        <v>52</v>
      </c>
      <c r="AB36" s="41" t="s">
        <v>52</v>
      </c>
      <c r="AC36" s="41" t="s">
        <v>52</v>
      </c>
      <c r="AD36" s="41" t="s">
        <v>52</v>
      </c>
      <c r="AE36" s="41" t="s">
        <v>52</v>
      </c>
      <c r="AF36" s="41" t="s">
        <v>52</v>
      </c>
    </row>
    <row r="37" s="1" customFormat="1" customHeight="1" spans="1:32">
      <c r="A37" s="37">
        <v>31</v>
      </c>
      <c r="B37" s="37" t="s">
        <v>58</v>
      </c>
      <c r="C37" s="38" t="s">
        <v>97</v>
      </c>
      <c r="D37" s="38" t="s">
        <v>59</v>
      </c>
      <c r="E37" s="38" t="s">
        <v>97</v>
      </c>
      <c r="F37" s="38" t="s">
        <v>182</v>
      </c>
      <c r="G37" s="39" t="s">
        <v>183</v>
      </c>
      <c r="H37" s="38" t="s">
        <v>70</v>
      </c>
      <c r="I37" s="40" t="s">
        <v>184</v>
      </c>
      <c r="J37" s="38" t="s">
        <v>97</v>
      </c>
      <c r="K37" s="38" t="s">
        <v>185</v>
      </c>
      <c r="L37" s="38" t="s">
        <v>51</v>
      </c>
      <c r="M37" s="39">
        <v>12</v>
      </c>
      <c r="N37" s="39">
        <v>41</v>
      </c>
      <c r="O37" s="39">
        <v>22</v>
      </c>
      <c r="P37" s="39">
        <v>59</v>
      </c>
      <c r="Q37" s="43"/>
      <c r="R37" s="44">
        <v>29.885902</v>
      </c>
      <c r="S37" s="44"/>
      <c r="T37" s="43"/>
      <c r="U37" s="44"/>
      <c r="V37" s="43">
        <f t="shared" si="0"/>
        <v>29.885902</v>
      </c>
      <c r="W37" s="41" t="s">
        <v>52</v>
      </c>
      <c r="X37" s="41"/>
      <c r="Y37" s="41"/>
      <c r="Z37" s="41"/>
      <c r="AA37" s="41" t="s">
        <v>52</v>
      </c>
      <c r="AB37" s="41" t="s">
        <v>52</v>
      </c>
      <c r="AC37" s="41" t="s">
        <v>52</v>
      </c>
      <c r="AD37" s="41" t="s">
        <v>52</v>
      </c>
      <c r="AE37" s="41" t="s">
        <v>52</v>
      </c>
      <c r="AF37" s="41" t="s">
        <v>52</v>
      </c>
    </row>
    <row r="38" s="1" customFormat="1" customHeight="1" spans="1:32">
      <c r="A38" s="37">
        <v>32</v>
      </c>
      <c r="B38" s="37" t="s">
        <v>58</v>
      </c>
      <c r="C38" s="38" t="s">
        <v>97</v>
      </c>
      <c r="D38" s="38" t="s">
        <v>59</v>
      </c>
      <c r="E38" s="38" t="s">
        <v>97</v>
      </c>
      <c r="F38" s="38" t="s">
        <v>186</v>
      </c>
      <c r="G38" s="39" t="s">
        <v>187</v>
      </c>
      <c r="H38" s="38" t="s">
        <v>62</v>
      </c>
      <c r="I38" s="40" t="s">
        <v>188</v>
      </c>
      <c r="J38" s="38" t="s">
        <v>97</v>
      </c>
      <c r="K38" s="38" t="s">
        <v>189</v>
      </c>
      <c r="L38" s="38" t="s">
        <v>66</v>
      </c>
      <c r="M38" s="39">
        <v>42</v>
      </c>
      <c r="N38" s="39">
        <v>78</v>
      </c>
      <c r="O38" s="39">
        <v>62</v>
      </c>
      <c r="P38" s="39">
        <v>217</v>
      </c>
      <c r="Q38" s="43"/>
      <c r="R38" s="44">
        <v>82.24</v>
      </c>
      <c r="S38" s="44"/>
      <c r="T38" s="43"/>
      <c r="U38" s="44"/>
      <c r="V38" s="43">
        <f t="shared" si="0"/>
        <v>82.24</v>
      </c>
      <c r="W38" s="41" t="s">
        <v>52</v>
      </c>
      <c r="X38" s="41"/>
      <c r="Y38" s="41"/>
      <c r="Z38" s="41"/>
      <c r="AA38" s="41" t="s">
        <v>52</v>
      </c>
      <c r="AB38" s="41" t="s">
        <v>52</v>
      </c>
      <c r="AC38" s="41" t="s">
        <v>52</v>
      </c>
      <c r="AD38" s="41" t="s">
        <v>52</v>
      </c>
      <c r="AE38" s="41" t="s">
        <v>52</v>
      </c>
      <c r="AF38" s="41" t="s">
        <v>52</v>
      </c>
    </row>
    <row r="39" s="1" customFormat="1" customHeight="1" spans="1:32">
      <c r="A39" s="37">
        <v>33</v>
      </c>
      <c r="B39" s="37" t="s">
        <v>58</v>
      </c>
      <c r="C39" s="38" t="s">
        <v>97</v>
      </c>
      <c r="D39" s="38" t="s">
        <v>59</v>
      </c>
      <c r="E39" s="38" t="s">
        <v>97</v>
      </c>
      <c r="F39" s="38" t="s">
        <v>190</v>
      </c>
      <c r="G39" s="38" t="s">
        <v>191</v>
      </c>
      <c r="H39" s="38" t="s">
        <v>70</v>
      </c>
      <c r="I39" s="40" t="s">
        <v>192</v>
      </c>
      <c r="J39" s="38" t="s">
        <v>97</v>
      </c>
      <c r="K39" s="38" t="s">
        <v>193</v>
      </c>
      <c r="L39" s="38" t="s">
        <v>66</v>
      </c>
      <c r="M39" s="39">
        <v>18</v>
      </c>
      <c r="N39" s="39">
        <v>45</v>
      </c>
      <c r="O39" s="39">
        <v>32</v>
      </c>
      <c r="P39" s="39">
        <v>70</v>
      </c>
      <c r="Q39" s="43"/>
      <c r="R39" s="44">
        <v>41.972787</v>
      </c>
      <c r="S39" s="44"/>
      <c r="T39" s="43"/>
      <c r="U39" s="44"/>
      <c r="V39" s="43">
        <f t="shared" si="0"/>
        <v>41.972787</v>
      </c>
      <c r="W39" s="41" t="s">
        <v>52</v>
      </c>
      <c r="X39" s="41"/>
      <c r="Y39" s="41"/>
      <c r="Z39" s="41"/>
      <c r="AA39" s="41" t="s">
        <v>52</v>
      </c>
      <c r="AB39" s="41" t="s">
        <v>52</v>
      </c>
      <c r="AC39" s="41" t="s">
        <v>52</v>
      </c>
      <c r="AD39" s="41" t="s">
        <v>52</v>
      </c>
      <c r="AE39" s="41" t="s">
        <v>52</v>
      </c>
      <c r="AF39" s="41" t="s">
        <v>52</v>
      </c>
    </row>
    <row r="40" s="1" customFormat="1" customHeight="1" spans="1:32">
      <c r="A40" s="37">
        <v>34</v>
      </c>
      <c r="B40" s="37" t="s">
        <v>58</v>
      </c>
      <c r="C40" s="38" t="s">
        <v>87</v>
      </c>
      <c r="D40" s="38" t="s">
        <v>59</v>
      </c>
      <c r="E40" s="38" t="s">
        <v>87</v>
      </c>
      <c r="F40" s="38" t="s">
        <v>194</v>
      </c>
      <c r="G40" s="39" t="s">
        <v>195</v>
      </c>
      <c r="H40" s="38" t="s">
        <v>70</v>
      </c>
      <c r="I40" s="42" t="s">
        <v>196</v>
      </c>
      <c r="J40" s="38" t="s">
        <v>87</v>
      </c>
      <c r="K40" s="38" t="s">
        <v>197</v>
      </c>
      <c r="L40" s="38" t="s">
        <v>66</v>
      </c>
      <c r="M40" s="38">
        <v>15</v>
      </c>
      <c r="N40" s="38">
        <v>37</v>
      </c>
      <c r="O40" s="38">
        <v>26</v>
      </c>
      <c r="P40" s="38">
        <v>54</v>
      </c>
      <c r="Q40" s="43"/>
      <c r="R40" s="44">
        <v>40</v>
      </c>
      <c r="S40" s="44"/>
      <c r="T40" s="43"/>
      <c r="U40" s="44"/>
      <c r="V40" s="43">
        <f t="shared" si="0"/>
        <v>40</v>
      </c>
      <c r="W40" s="41" t="s">
        <v>52</v>
      </c>
      <c r="X40" s="41"/>
      <c r="Y40" s="41"/>
      <c r="Z40" s="41"/>
      <c r="AA40" s="41" t="s">
        <v>52</v>
      </c>
      <c r="AB40" s="41" t="s">
        <v>52</v>
      </c>
      <c r="AC40" s="41" t="s">
        <v>52</v>
      </c>
      <c r="AD40" s="41" t="s">
        <v>52</v>
      </c>
      <c r="AE40" s="41" t="s">
        <v>52</v>
      </c>
      <c r="AF40" s="41" t="s">
        <v>52</v>
      </c>
    </row>
    <row r="41" s="1" customFormat="1" customHeight="1" spans="1:32">
      <c r="A41" s="37">
        <v>35</v>
      </c>
      <c r="B41" s="37" t="s">
        <v>58</v>
      </c>
      <c r="C41" s="38" t="s">
        <v>67</v>
      </c>
      <c r="D41" s="38" t="s">
        <v>59</v>
      </c>
      <c r="E41" s="38" t="s">
        <v>67</v>
      </c>
      <c r="F41" s="38" t="s">
        <v>198</v>
      </c>
      <c r="G41" s="39" t="s">
        <v>199</v>
      </c>
      <c r="H41" s="38" t="s">
        <v>70</v>
      </c>
      <c r="I41" s="40" t="s">
        <v>200</v>
      </c>
      <c r="J41" s="38" t="s">
        <v>67</v>
      </c>
      <c r="K41" s="38" t="s">
        <v>201</v>
      </c>
      <c r="L41" s="38" t="s">
        <v>66</v>
      </c>
      <c r="M41" s="38">
        <v>28</v>
      </c>
      <c r="N41" s="38">
        <v>78</v>
      </c>
      <c r="O41" s="38">
        <v>59</v>
      </c>
      <c r="P41" s="38">
        <v>148</v>
      </c>
      <c r="Q41" s="43"/>
      <c r="R41" s="44"/>
      <c r="S41" s="44">
        <v>93.27</v>
      </c>
      <c r="T41" s="43"/>
      <c r="U41" s="44"/>
      <c r="V41" s="43">
        <f t="shared" si="0"/>
        <v>93.27</v>
      </c>
      <c r="W41" s="41" t="s">
        <v>52</v>
      </c>
      <c r="X41" s="41"/>
      <c r="Y41" s="41"/>
      <c r="Z41" s="41"/>
      <c r="AA41" s="41" t="s">
        <v>52</v>
      </c>
      <c r="AB41" s="41" t="s">
        <v>52</v>
      </c>
      <c r="AC41" s="41" t="s">
        <v>52</v>
      </c>
      <c r="AD41" s="41" t="s">
        <v>52</v>
      </c>
      <c r="AE41" s="41" t="s">
        <v>52</v>
      </c>
      <c r="AF41" s="41" t="s">
        <v>52</v>
      </c>
    </row>
    <row r="42" s="1" customFormat="1" customHeight="1" spans="1:32">
      <c r="A42" s="37">
        <v>36</v>
      </c>
      <c r="B42" s="37" t="s">
        <v>58</v>
      </c>
      <c r="C42" s="38" t="s">
        <v>53</v>
      </c>
      <c r="D42" s="38" t="s">
        <v>59</v>
      </c>
      <c r="E42" s="38" t="s">
        <v>53</v>
      </c>
      <c r="F42" s="38" t="s">
        <v>202</v>
      </c>
      <c r="G42" s="38" t="s">
        <v>203</v>
      </c>
      <c r="H42" s="38" t="s">
        <v>62</v>
      </c>
      <c r="I42" s="42" t="s">
        <v>204</v>
      </c>
      <c r="J42" s="38" t="s">
        <v>53</v>
      </c>
      <c r="K42" s="38" t="s">
        <v>205</v>
      </c>
      <c r="L42" s="38" t="s">
        <v>51</v>
      </c>
      <c r="M42" s="38">
        <v>16</v>
      </c>
      <c r="N42" s="38">
        <v>43</v>
      </c>
      <c r="O42" s="38">
        <v>30</v>
      </c>
      <c r="P42" s="38">
        <v>79</v>
      </c>
      <c r="Q42" s="43"/>
      <c r="R42" s="44"/>
      <c r="S42" s="44">
        <v>51.997</v>
      </c>
      <c r="T42" s="43"/>
      <c r="U42" s="44"/>
      <c r="V42" s="43">
        <f t="shared" ref="V41:V84" si="1">U42+T42+S42+R42</f>
        <v>51.997</v>
      </c>
      <c r="W42" s="41" t="s">
        <v>52</v>
      </c>
      <c r="X42" s="41"/>
      <c r="Y42" s="41"/>
      <c r="Z42" s="41"/>
      <c r="AA42" s="41" t="s">
        <v>52</v>
      </c>
      <c r="AB42" s="41" t="s">
        <v>52</v>
      </c>
      <c r="AC42" s="41" t="s">
        <v>52</v>
      </c>
      <c r="AD42" s="41" t="s">
        <v>52</v>
      </c>
      <c r="AE42" s="41" t="s">
        <v>52</v>
      </c>
      <c r="AF42" s="41" t="s">
        <v>52</v>
      </c>
    </row>
    <row r="43" s="1" customFormat="1" customHeight="1" spans="1:32">
      <c r="A43" s="37">
        <v>37</v>
      </c>
      <c r="B43" s="37" t="s">
        <v>58</v>
      </c>
      <c r="C43" s="38" t="s">
        <v>53</v>
      </c>
      <c r="D43" s="38" t="s">
        <v>59</v>
      </c>
      <c r="E43" s="38" t="s">
        <v>53</v>
      </c>
      <c r="F43" s="38" t="s">
        <v>206</v>
      </c>
      <c r="G43" s="38" t="s">
        <v>207</v>
      </c>
      <c r="H43" s="38" t="s">
        <v>70</v>
      </c>
      <c r="I43" s="42" t="s">
        <v>208</v>
      </c>
      <c r="J43" s="38" t="s">
        <v>53</v>
      </c>
      <c r="K43" s="38" t="s">
        <v>209</v>
      </c>
      <c r="L43" s="38" t="s">
        <v>51</v>
      </c>
      <c r="M43" s="38">
        <v>30</v>
      </c>
      <c r="N43" s="38">
        <v>83</v>
      </c>
      <c r="O43" s="38">
        <v>50</v>
      </c>
      <c r="P43" s="38">
        <v>140</v>
      </c>
      <c r="Q43" s="43"/>
      <c r="R43" s="44"/>
      <c r="S43" s="44">
        <v>84.23</v>
      </c>
      <c r="T43" s="43"/>
      <c r="U43" s="44"/>
      <c r="V43" s="43">
        <f t="shared" si="1"/>
        <v>84.23</v>
      </c>
      <c r="W43" s="41" t="s">
        <v>52</v>
      </c>
      <c r="X43" s="41"/>
      <c r="Y43" s="41"/>
      <c r="Z43" s="41"/>
      <c r="AA43" s="41" t="s">
        <v>52</v>
      </c>
      <c r="AB43" s="41" t="s">
        <v>52</v>
      </c>
      <c r="AC43" s="41" t="s">
        <v>52</v>
      </c>
      <c r="AD43" s="41" t="s">
        <v>52</v>
      </c>
      <c r="AE43" s="41" t="s">
        <v>52</v>
      </c>
      <c r="AF43" s="41" t="s">
        <v>52</v>
      </c>
    </row>
    <row r="44" s="1" customFormat="1" customHeight="1" spans="1:32">
      <c r="A44" s="37">
        <v>38</v>
      </c>
      <c r="B44" s="37" t="s">
        <v>58</v>
      </c>
      <c r="C44" s="38" t="s">
        <v>67</v>
      </c>
      <c r="D44" s="38" t="s">
        <v>59</v>
      </c>
      <c r="E44" s="38" t="s">
        <v>67</v>
      </c>
      <c r="F44" s="38" t="s">
        <v>210</v>
      </c>
      <c r="G44" s="39" t="s">
        <v>211</v>
      </c>
      <c r="H44" s="38" t="s">
        <v>62</v>
      </c>
      <c r="I44" s="42" t="s">
        <v>212</v>
      </c>
      <c r="J44" s="38" t="s">
        <v>67</v>
      </c>
      <c r="K44" s="38" t="s">
        <v>213</v>
      </c>
      <c r="L44" s="38" t="s">
        <v>66</v>
      </c>
      <c r="M44" s="38">
        <v>28</v>
      </c>
      <c r="N44" s="38">
        <v>58</v>
      </c>
      <c r="O44" s="38">
        <v>58</v>
      </c>
      <c r="P44" s="38">
        <v>130</v>
      </c>
      <c r="Q44" s="43"/>
      <c r="R44" s="44"/>
      <c r="S44" s="44">
        <v>95.176315</v>
      </c>
      <c r="T44" s="43"/>
      <c r="U44" s="44"/>
      <c r="V44" s="43">
        <f t="shared" si="1"/>
        <v>95.176315</v>
      </c>
      <c r="W44" s="41" t="s">
        <v>52</v>
      </c>
      <c r="X44" s="41"/>
      <c r="Y44" s="41"/>
      <c r="Z44" s="41"/>
      <c r="AA44" s="41" t="s">
        <v>52</v>
      </c>
      <c r="AB44" s="41" t="s">
        <v>52</v>
      </c>
      <c r="AC44" s="41" t="s">
        <v>52</v>
      </c>
      <c r="AD44" s="41" t="s">
        <v>52</v>
      </c>
      <c r="AE44" s="41" t="s">
        <v>52</v>
      </c>
      <c r="AF44" s="41" t="s">
        <v>52</v>
      </c>
    </row>
    <row r="45" s="1" customFormat="1" customHeight="1" spans="1:32">
      <c r="A45" s="37">
        <v>39</v>
      </c>
      <c r="B45" s="37" t="s">
        <v>58</v>
      </c>
      <c r="C45" s="38" t="s">
        <v>214</v>
      </c>
      <c r="D45" s="38" t="s">
        <v>59</v>
      </c>
      <c r="E45" s="38" t="s">
        <v>214</v>
      </c>
      <c r="F45" s="38" t="s">
        <v>215</v>
      </c>
      <c r="G45" s="39" t="s">
        <v>216</v>
      </c>
      <c r="H45" s="38" t="s">
        <v>70</v>
      </c>
      <c r="I45" s="42" t="s">
        <v>217</v>
      </c>
      <c r="J45" s="38" t="s">
        <v>214</v>
      </c>
      <c r="K45" s="38" t="s">
        <v>218</v>
      </c>
      <c r="L45" s="38" t="s">
        <v>51</v>
      </c>
      <c r="M45" s="38">
        <v>36</v>
      </c>
      <c r="N45" s="38">
        <v>108</v>
      </c>
      <c r="O45" s="38">
        <v>70</v>
      </c>
      <c r="P45" s="38">
        <v>189</v>
      </c>
      <c r="Q45" s="43"/>
      <c r="R45" s="44"/>
      <c r="S45" s="44">
        <v>129.68</v>
      </c>
      <c r="T45" s="43"/>
      <c r="U45" s="44"/>
      <c r="V45" s="43">
        <f t="shared" si="1"/>
        <v>129.68</v>
      </c>
      <c r="W45" s="41" t="s">
        <v>52</v>
      </c>
      <c r="X45" s="41"/>
      <c r="Y45" s="41"/>
      <c r="Z45" s="41"/>
      <c r="AA45" s="41" t="s">
        <v>52</v>
      </c>
      <c r="AB45" s="41" t="s">
        <v>52</v>
      </c>
      <c r="AC45" s="41" t="s">
        <v>52</v>
      </c>
      <c r="AD45" s="41" t="s">
        <v>52</v>
      </c>
      <c r="AE45" s="41" t="s">
        <v>52</v>
      </c>
      <c r="AF45" s="41" t="s">
        <v>52</v>
      </c>
    </row>
    <row r="46" s="1" customFormat="1" customHeight="1" spans="1:32">
      <c r="A46" s="37">
        <v>40</v>
      </c>
      <c r="B46" s="37" t="s">
        <v>58</v>
      </c>
      <c r="C46" s="38" t="s">
        <v>214</v>
      </c>
      <c r="D46" s="38" t="s">
        <v>59</v>
      </c>
      <c r="E46" s="38" t="s">
        <v>214</v>
      </c>
      <c r="F46" s="38" t="s">
        <v>219</v>
      </c>
      <c r="G46" s="39" t="s">
        <v>220</v>
      </c>
      <c r="H46" s="38" t="s">
        <v>70</v>
      </c>
      <c r="I46" s="42" t="s">
        <v>221</v>
      </c>
      <c r="J46" s="38" t="s">
        <v>214</v>
      </c>
      <c r="K46" s="38" t="s">
        <v>222</v>
      </c>
      <c r="L46" s="38" t="s">
        <v>51</v>
      </c>
      <c r="M46" s="38">
        <v>6</v>
      </c>
      <c r="N46" s="38">
        <v>17</v>
      </c>
      <c r="O46" s="38">
        <v>12</v>
      </c>
      <c r="P46" s="38">
        <v>30</v>
      </c>
      <c r="Q46" s="43"/>
      <c r="R46" s="44"/>
      <c r="S46" s="44">
        <v>14.926765</v>
      </c>
      <c r="T46" s="43"/>
      <c r="U46" s="44"/>
      <c r="V46" s="43">
        <f t="shared" si="1"/>
        <v>14.926765</v>
      </c>
      <c r="W46" s="41" t="s">
        <v>52</v>
      </c>
      <c r="X46" s="41"/>
      <c r="Y46" s="41"/>
      <c r="Z46" s="41"/>
      <c r="AA46" s="41" t="s">
        <v>52</v>
      </c>
      <c r="AB46" s="41" t="s">
        <v>52</v>
      </c>
      <c r="AC46" s="41" t="s">
        <v>52</v>
      </c>
      <c r="AD46" s="41" t="s">
        <v>52</v>
      </c>
      <c r="AE46" s="41" t="s">
        <v>52</v>
      </c>
      <c r="AF46" s="41" t="s">
        <v>52</v>
      </c>
    </row>
    <row r="47" s="1" customFormat="1" customHeight="1" spans="1:32">
      <c r="A47" s="37">
        <v>41</v>
      </c>
      <c r="B47" s="37" t="s">
        <v>58</v>
      </c>
      <c r="C47" s="38" t="s">
        <v>67</v>
      </c>
      <c r="D47" s="38" t="s">
        <v>59</v>
      </c>
      <c r="E47" s="38" t="s">
        <v>67</v>
      </c>
      <c r="F47" s="38" t="s">
        <v>223</v>
      </c>
      <c r="G47" s="39" t="s">
        <v>224</v>
      </c>
      <c r="H47" s="38" t="s">
        <v>70</v>
      </c>
      <c r="I47" s="42" t="s">
        <v>225</v>
      </c>
      <c r="J47" s="38" t="s">
        <v>67</v>
      </c>
      <c r="K47" s="38" t="s">
        <v>226</v>
      </c>
      <c r="L47" s="38" t="s">
        <v>51</v>
      </c>
      <c r="M47" s="38">
        <v>53</v>
      </c>
      <c r="N47" s="38">
        <v>144</v>
      </c>
      <c r="O47" s="38">
        <v>96</v>
      </c>
      <c r="P47" s="38">
        <v>282</v>
      </c>
      <c r="Q47" s="43"/>
      <c r="R47" s="44"/>
      <c r="S47" s="44">
        <v>165.85</v>
      </c>
      <c r="T47" s="43"/>
      <c r="U47" s="44"/>
      <c r="V47" s="43">
        <f t="shared" si="1"/>
        <v>165.85</v>
      </c>
      <c r="W47" s="41" t="s">
        <v>52</v>
      </c>
      <c r="X47" s="41"/>
      <c r="Y47" s="41"/>
      <c r="Z47" s="41"/>
      <c r="AA47" s="41" t="s">
        <v>52</v>
      </c>
      <c r="AB47" s="41" t="s">
        <v>52</v>
      </c>
      <c r="AC47" s="41" t="s">
        <v>52</v>
      </c>
      <c r="AD47" s="41" t="s">
        <v>52</v>
      </c>
      <c r="AE47" s="41" t="s">
        <v>52</v>
      </c>
      <c r="AF47" s="41" t="s">
        <v>52</v>
      </c>
    </row>
    <row r="48" s="1" customFormat="1" customHeight="1" spans="1:32">
      <c r="A48" s="37">
        <v>42</v>
      </c>
      <c r="B48" s="37" t="s">
        <v>58</v>
      </c>
      <c r="C48" s="38" t="s">
        <v>227</v>
      </c>
      <c r="D48" s="38" t="s">
        <v>59</v>
      </c>
      <c r="E48" s="38" t="s">
        <v>227</v>
      </c>
      <c r="F48" s="38" t="s">
        <v>228</v>
      </c>
      <c r="G48" s="39" t="s">
        <v>229</v>
      </c>
      <c r="H48" s="38" t="s">
        <v>62</v>
      </c>
      <c r="I48" s="40" t="s">
        <v>230</v>
      </c>
      <c r="J48" s="38" t="s">
        <v>227</v>
      </c>
      <c r="K48" s="38" t="s">
        <v>231</v>
      </c>
      <c r="L48" s="38" t="s">
        <v>51</v>
      </c>
      <c r="M48" s="38">
        <v>28</v>
      </c>
      <c r="N48" s="38">
        <v>61</v>
      </c>
      <c r="O48" s="38">
        <v>396</v>
      </c>
      <c r="P48" s="38">
        <v>1206</v>
      </c>
      <c r="Q48" s="43"/>
      <c r="R48" s="44"/>
      <c r="S48" s="44">
        <v>295.74</v>
      </c>
      <c r="T48" s="43"/>
      <c r="U48" s="44"/>
      <c r="V48" s="43">
        <f t="shared" si="1"/>
        <v>295.74</v>
      </c>
      <c r="W48" s="41" t="s">
        <v>52</v>
      </c>
      <c r="X48" s="41"/>
      <c r="Y48" s="41"/>
      <c r="Z48" s="41"/>
      <c r="AA48" s="41" t="s">
        <v>52</v>
      </c>
      <c r="AB48" s="41" t="s">
        <v>52</v>
      </c>
      <c r="AC48" s="41" t="s">
        <v>52</v>
      </c>
      <c r="AD48" s="41" t="s">
        <v>52</v>
      </c>
      <c r="AE48" s="41" t="s">
        <v>52</v>
      </c>
      <c r="AF48" s="41" t="s">
        <v>52</v>
      </c>
    </row>
    <row r="49" s="1" customFormat="1" customHeight="1" spans="1:32">
      <c r="A49" s="37">
        <v>43</v>
      </c>
      <c r="B49" s="37" t="s">
        <v>58</v>
      </c>
      <c r="C49" s="38" t="s">
        <v>232</v>
      </c>
      <c r="D49" s="38" t="s">
        <v>59</v>
      </c>
      <c r="E49" s="38" t="s">
        <v>232</v>
      </c>
      <c r="F49" s="38" t="s">
        <v>233</v>
      </c>
      <c r="G49" s="39" t="s">
        <v>234</v>
      </c>
      <c r="H49" s="38" t="s">
        <v>62</v>
      </c>
      <c r="I49" s="40" t="s">
        <v>235</v>
      </c>
      <c r="J49" s="38" t="s">
        <v>232</v>
      </c>
      <c r="K49" s="38" t="s">
        <v>236</v>
      </c>
      <c r="L49" s="38" t="s">
        <v>51</v>
      </c>
      <c r="M49" s="39">
        <v>23</v>
      </c>
      <c r="N49" s="39">
        <v>57</v>
      </c>
      <c r="O49" s="38">
        <v>69</v>
      </c>
      <c r="P49" s="38">
        <v>172</v>
      </c>
      <c r="Q49" s="43"/>
      <c r="R49" s="44">
        <v>136.71</v>
      </c>
      <c r="S49" s="44"/>
      <c r="T49" s="43"/>
      <c r="U49" s="44"/>
      <c r="V49" s="43">
        <f t="shared" si="1"/>
        <v>136.71</v>
      </c>
      <c r="W49" s="41" t="s">
        <v>52</v>
      </c>
      <c r="X49" s="41"/>
      <c r="Y49" s="41"/>
      <c r="Z49" s="41"/>
      <c r="AA49" s="41" t="s">
        <v>52</v>
      </c>
      <c r="AB49" s="41" t="s">
        <v>52</v>
      </c>
      <c r="AC49" s="41" t="s">
        <v>52</v>
      </c>
      <c r="AD49" s="41" t="s">
        <v>52</v>
      </c>
      <c r="AE49" s="41" t="s">
        <v>52</v>
      </c>
      <c r="AF49" s="41" t="s">
        <v>52</v>
      </c>
    </row>
    <row r="50" s="1" customFormat="1" customHeight="1" spans="1:32">
      <c r="A50" s="37">
        <v>44</v>
      </c>
      <c r="B50" s="37" t="s">
        <v>58</v>
      </c>
      <c r="C50" s="38" t="s">
        <v>87</v>
      </c>
      <c r="D50" s="38" t="s">
        <v>59</v>
      </c>
      <c r="E50" s="38" t="s">
        <v>87</v>
      </c>
      <c r="F50" s="38" t="s">
        <v>237</v>
      </c>
      <c r="G50" s="39" t="s">
        <v>238</v>
      </c>
      <c r="H50" s="38" t="s">
        <v>70</v>
      </c>
      <c r="I50" s="42" t="s">
        <v>239</v>
      </c>
      <c r="J50" s="38" t="s">
        <v>87</v>
      </c>
      <c r="K50" s="38" t="s">
        <v>240</v>
      </c>
      <c r="L50" s="38" t="s">
        <v>66</v>
      </c>
      <c r="M50" s="38">
        <v>15</v>
      </c>
      <c r="N50" s="38">
        <v>32</v>
      </c>
      <c r="O50" s="38">
        <v>28</v>
      </c>
      <c r="P50" s="38">
        <v>77</v>
      </c>
      <c r="Q50" s="43"/>
      <c r="R50" s="44">
        <v>40.5878</v>
      </c>
      <c r="S50" s="44"/>
      <c r="T50" s="43"/>
      <c r="U50" s="44"/>
      <c r="V50" s="43">
        <f t="shared" si="1"/>
        <v>40.5878</v>
      </c>
      <c r="W50" s="41" t="s">
        <v>52</v>
      </c>
      <c r="X50" s="41"/>
      <c r="Y50" s="41"/>
      <c r="Z50" s="41"/>
      <c r="AA50" s="41" t="s">
        <v>52</v>
      </c>
      <c r="AB50" s="41" t="s">
        <v>52</v>
      </c>
      <c r="AC50" s="41" t="s">
        <v>52</v>
      </c>
      <c r="AD50" s="41" t="s">
        <v>52</v>
      </c>
      <c r="AE50" s="41" t="s">
        <v>52</v>
      </c>
      <c r="AF50" s="41" t="s">
        <v>52</v>
      </c>
    </row>
    <row r="51" s="1" customFormat="1" customHeight="1" spans="1:32">
      <c r="A51" s="37">
        <v>45</v>
      </c>
      <c r="B51" s="37" t="s">
        <v>58</v>
      </c>
      <c r="C51" s="38" t="s">
        <v>67</v>
      </c>
      <c r="D51" s="38" t="s">
        <v>59</v>
      </c>
      <c r="E51" s="38" t="s">
        <v>67</v>
      </c>
      <c r="F51" s="38" t="s">
        <v>241</v>
      </c>
      <c r="G51" s="39" t="s">
        <v>242</v>
      </c>
      <c r="H51" s="38" t="s">
        <v>70</v>
      </c>
      <c r="I51" s="42" t="s">
        <v>243</v>
      </c>
      <c r="J51" s="38" t="s">
        <v>67</v>
      </c>
      <c r="K51" s="38" t="s">
        <v>131</v>
      </c>
      <c r="L51" s="38" t="s">
        <v>51</v>
      </c>
      <c r="M51" s="38">
        <v>28</v>
      </c>
      <c r="N51" s="38">
        <v>73</v>
      </c>
      <c r="O51" s="38">
        <v>50</v>
      </c>
      <c r="P51" s="38">
        <v>140</v>
      </c>
      <c r="Q51" s="43"/>
      <c r="R51" s="44">
        <v>79.05</v>
      </c>
      <c r="S51" s="44"/>
      <c r="T51" s="43"/>
      <c r="U51" s="44"/>
      <c r="V51" s="43">
        <f t="shared" si="1"/>
        <v>79.05</v>
      </c>
      <c r="W51" s="41" t="s">
        <v>52</v>
      </c>
      <c r="X51" s="41"/>
      <c r="Y51" s="41"/>
      <c r="Z51" s="41"/>
      <c r="AA51" s="41" t="s">
        <v>52</v>
      </c>
      <c r="AB51" s="41" t="s">
        <v>52</v>
      </c>
      <c r="AC51" s="41" t="s">
        <v>52</v>
      </c>
      <c r="AD51" s="41" t="s">
        <v>52</v>
      </c>
      <c r="AE51" s="41" t="s">
        <v>52</v>
      </c>
      <c r="AF51" s="41" t="s">
        <v>52</v>
      </c>
    </row>
    <row r="52" s="1" customFormat="1" customHeight="1" spans="1:32">
      <c r="A52" s="37">
        <v>46</v>
      </c>
      <c r="B52" s="37" t="s">
        <v>58</v>
      </c>
      <c r="C52" s="38" t="s">
        <v>87</v>
      </c>
      <c r="D52" s="38" t="s">
        <v>59</v>
      </c>
      <c r="E52" s="38" t="s">
        <v>87</v>
      </c>
      <c r="F52" s="38" t="s">
        <v>244</v>
      </c>
      <c r="G52" s="39" t="s">
        <v>245</v>
      </c>
      <c r="H52" s="38" t="s">
        <v>62</v>
      </c>
      <c r="I52" s="42" t="s">
        <v>246</v>
      </c>
      <c r="J52" s="38" t="s">
        <v>87</v>
      </c>
      <c r="K52" s="38" t="s">
        <v>247</v>
      </c>
      <c r="L52" s="38" t="s">
        <v>66</v>
      </c>
      <c r="M52" s="38">
        <v>16</v>
      </c>
      <c r="N52" s="38">
        <v>35</v>
      </c>
      <c r="O52" s="38">
        <v>30</v>
      </c>
      <c r="P52" s="38">
        <v>89</v>
      </c>
      <c r="Q52" s="43"/>
      <c r="R52" s="44">
        <v>56</v>
      </c>
      <c r="S52" s="44"/>
      <c r="T52" s="43"/>
      <c r="U52" s="44"/>
      <c r="V52" s="43">
        <f t="shared" si="1"/>
        <v>56</v>
      </c>
      <c r="W52" s="41" t="s">
        <v>52</v>
      </c>
      <c r="X52" s="41"/>
      <c r="Y52" s="41"/>
      <c r="Z52" s="41"/>
      <c r="AA52" s="41" t="s">
        <v>52</v>
      </c>
      <c r="AB52" s="41" t="s">
        <v>52</v>
      </c>
      <c r="AC52" s="41" t="s">
        <v>52</v>
      </c>
      <c r="AD52" s="41" t="s">
        <v>52</v>
      </c>
      <c r="AE52" s="41" t="s">
        <v>52</v>
      </c>
      <c r="AF52" s="41" t="s">
        <v>52</v>
      </c>
    </row>
    <row r="53" s="1" customFormat="1" customHeight="1" spans="1:32">
      <c r="A53" s="37">
        <v>47</v>
      </c>
      <c r="B53" s="37" t="s">
        <v>58</v>
      </c>
      <c r="C53" s="38" t="s">
        <v>53</v>
      </c>
      <c r="D53" s="38" t="s">
        <v>59</v>
      </c>
      <c r="E53" s="38" t="s">
        <v>53</v>
      </c>
      <c r="F53" s="38" t="s">
        <v>248</v>
      </c>
      <c r="G53" s="38" t="s">
        <v>249</v>
      </c>
      <c r="H53" s="38" t="s">
        <v>70</v>
      </c>
      <c r="I53" s="42" t="s">
        <v>250</v>
      </c>
      <c r="J53" s="38" t="s">
        <v>53</v>
      </c>
      <c r="K53" s="38" t="s">
        <v>57</v>
      </c>
      <c r="L53" s="38" t="s">
        <v>51</v>
      </c>
      <c r="M53" s="38">
        <v>20</v>
      </c>
      <c r="N53" s="38">
        <v>53</v>
      </c>
      <c r="O53" s="38">
        <v>41</v>
      </c>
      <c r="P53" s="38">
        <v>120</v>
      </c>
      <c r="Q53" s="43"/>
      <c r="R53" s="45">
        <v>58.982692</v>
      </c>
      <c r="S53" s="44"/>
      <c r="T53" s="43"/>
      <c r="U53" s="44"/>
      <c r="V53" s="43">
        <f t="shared" si="1"/>
        <v>58.982692</v>
      </c>
      <c r="W53" s="41" t="s">
        <v>52</v>
      </c>
      <c r="X53" s="41"/>
      <c r="Y53" s="41"/>
      <c r="Z53" s="41"/>
      <c r="AA53" s="41" t="s">
        <v>52</v>
      </c>
      <c r="AB53" s="41" t="s">
        <v>52</v>
      </c>
      <c r="AC53" s="41" t="s">
        <v>52</v>
      </c>
      <c r="AD53" s="41" t="s">
        <v>52</v>
      </c>
      <c r="AE53" s="41" t="s">
        <v>52</v>
      </c>
      <c r="AF53" s="41" t="s">
        <v>52</v>
      </c>
    </row>
    <row r="54" s="1" customFormat="1" customHeight="1" spans="1:32">
      <c r="A54" s="37">
        <v>48</v>
      </c>
      <c r="B54" s="37" t="s">
        <v>58</v>
      </c>
      <c r="C54" s="38" t="s">
        <v>67</v>
      </c>
      <c r="D54" s="38" t="s">
        <v>59</v>
      </c>
      <c r="E54" s="38" t="s">
        <v>67</v>
      </c>
      <c r="F54" s="38" t="s">
        <v>251</v>
      </c>
      <c r="G54" s="39" t="s">
        <v>252</v>
      </c>
      <c r="H54" s="38" t="s">
        <v>62</v>
      </c>
      <c r="I54" s="40" t="s">
        <v>253</v>
      </c>
      <c r="J54" s="38" t="s">
        <v>67</v>
      </c>
      <c r="K54" s="38" t="s">
        <v>213</v>
      </c>
      <c r="L54" s="38" t="s">
        <v>66</v>
      </c>
      <c r="M54" s="38">
        <v>10</v>
      </c>
      <c r="N54" s="38">
        <v>28</v>
      </c>
      <c r="O54" s="38">
        <v>18</v>
      </c>
      <c r="P54" s="38">
        <v>42</v>
      </c>
      <c r="Q54" s="43"/>
      <c r="R54" s="44">
        <v>27.8373</v>
      </c>
      <c r="S54" s="44"/>
      <c r="T54" s="43"/>
      <c r="U54" s="44"/>
      <c r="V54" s="43">
        <f t="shared" si="1"/>
        <v>27.8373</v>
      </c>
      <c r="W54" s="41" t="s">
        <v>52</v>
      </c>
      <c r="X54" s="41"/>
      <c r="Y54" s="41"/>
      <c r="Z54" s="41"/>
      <c r="AA54" s="41" t="s">
        <v>52</v>
      </c>
      <c r="AB54" s="41" t="s">
        <v>52</v>
      </c>
      <c r="AC54" s="41" t="s">
        <v>52</v>
      </c>
      <c r="AD54" s="41" t="s">
        <v>52</v>
      </c>
      <c r="AE54" s="41" t="s">
        <v>52</v>
      </c>
      <c r="AF54" s="41" t="s">
        <v>52</v>
      </c>
    </row>
    <row r="55" s="1" customFormat="1" customHeight="1" spans="1:32">
      <c r="A55" s="37">
        <v>49</v>
      </c>
      <c r="B55" s="37" t="s">
        <v>58</v>
      </c>
      <c r="C55" s="38" t="s">
        <v>97</v>
      </c>
      <c r="D55" s="38" t="s">
        <v>59</v>
      </c>
      <c r="E55" s="38" t="s">
        <v>97</v>
      </c>
      <c r="F55" s="38" t="s">
        <v>254</v>
      </c>
      <c r="G55" s="39" t="s">
        <v>255</v>
      </c>
      <c r="H55" s="38" t="s">
        <v>70</v>
      </c>
      <c r="I55" s="40" t="s">
        <v>256</v>
      </c>
      <c r="J55" s="38" t="s">
        <v>97</v>
      </c>
      <c r="K55" s="38" t="s">
        <v>257</v>
      </c>
      <c r="L55" s="38" t="s">
        <v>66</v>
      </c>
      <c r="M55" s="39">
        <v>53</v>
      </c>
      <c r="N55" s="39">
        <v>162</v>
      </c>
      <c r="O55" s="39">
        <v>72</v>
      </c>
      <c r="P55" s="39">
        <v>212</v>
      </c>
      <c r="Q55" s="43"/>
      <c r="R55" s="44">
        <v>89.45</v>
      </c>
      <c r="S55" s="44"/>
      <c r="T55" s="43"/>
      <c r="U55" s="44"/>
      <c r="V55" s="43">
        <f t="shared" si="1"/>
        <v>89.45</v>
      </c>
      <c r="W55" s="41" t="s">
        <v>52</v>
      </c>
      <c r="X55" s="41"/>
      <c r="Y55" s="41"/>
      <c r="Z55" s="41"/>
      <c r="AA55" s="41" t="s">
        <v>52</v>
      </c>
      <c r="AB55" s="41" t="s">
        <v>52</v>
      </c>
      <c r="AC55" s="41" t="s">
        <v>52</v>
      </c>
      <c r="AD55" s="41" t="s">
        <v>52</v>
      </c>
      <c r="AE55" s="41" t="s">
        <v>52</v>
      </c>
      <c r="AF55" s="41" t="s">
        <v>52</v>
      </c>
    </row>
    <row r="56" s="1" customFormat="1" customHeight="1" spans="1:32">
      <c r="A56" s="37">
        <v>50</v>
      </c>
      <c r="B56" s="37" t="s">
        <v>58</v>
      </c>
      <c r="C56" s="38" t="s">
        <v>97</v>
      </c>
      <c r="D56" s="38" t="s">
        <v>59</v>
      </c>
      <c r="E56" s="38" t="s">
        <v>97</v>
      </c>
      <c r="F56" s="38" t="s">
        <v>258</v>
      </c>
      <c r="G56" s="39" t="s">
        <v>259</v>
      </c>
      <c r="H56" s="38" t="s">
        <v>62</v>
      </c>
      <c r="I56" s="40" t="s">
        <v>260</v>
      </c>
      <c r="J56" s="38" t="s">
        <v>97</v>
      </c>
      <c r="K56" s="38" t="s">
        <v>257</v>
      </c>
      <c r="L56" s="38" t="s">
        <v>66</v>
      </c>
      <c r="M56" s="39">
        <v>53</v>
      </c>
      <c r="N56" s="39">
        <v>162</v>
      </c>
      <c r="O56" s="39">
        <v>72</v>
      </c>
      <c r="P56" s="39">
        <v>212</v>
      </c>
      <c r="Q56" s="43"/>
      <c r="R56" s="44">
        <v>50</v>
      </c>
      <c r="S56" s="44"/>
      <c r="T56" s="43"/>
      <c r="U56" s="44"/>
      <c r="V56" s="43">
        <f t="shared" si="1"/>
        <v>50</v>
      </c>
      <c r="W56" s="41" t="s">
        <v>52</v>
      </c>
      <c r="X56" s="41"/>
      <c r="Y56" s="41"/>
      <c r="Z56" s="41"/>
      <c r="AA56" s="41" t="s">
        <v>52</v>
      </c>
      <c r="AB56" s="41" t="s">
        <v>52</v>
      </c>
      <c r="AC56" s="41" t="s">
        <v>52</v>
      </c>
      <c r="AD56" s="41" t="s">
        <v>52</v>
      </c>
      <c r="AE56" s="41" t="s">
        <v>52</v>
      </c>
      <c r="AF56" s="41" t="s">
        <v>52</v>
      </c>
    </row>
    <row r="57" s="1" customFormat="1" customHeight="1" spans="1:32">
      <c r="A57" s="37">
        <v>51</v>
      </c>
      <c r="B57" s="37" t="s">
        <v>58</v>
      </c>
      <c r="C57" s="38" t="s">
        <v>97</v>
      </c>
      <c r="D57" s="38" t="s">
        <v>59</v>
      </c>
      <c r="E57" s="38" t="s">
        <v>97</v>
      </c>
      <c r="F57" s="38" t="s">
        <v>261</v>
      </c>
      <c r="G57" s="39" t="s">
        <v>262</v>
      </c>
      <c r="H57" s="38" t="s">
        <v>70</v>
      </c>
      <c r="I57" s="40" t="s">
        <v>263</v>
      </c>
      <c r="J57" s="38" t="s">
        <v>97</v>
      </c>
      <c r="K57" s="38" t="s">
        <v>264</v>
      </c>
      <c r="L57" s="38" t="s">
        <v>66</v>
      </c>
      <c r="M57" s="39">
        <v>88</v>
      </c>
      <c r="N57" s="39">
        <v>208</v>
      </c>
      <c r="O57" s="39">
        <v>153</v>
      </c>
      <c r="P57" s="39">
        <v>351</v>
      </c>
      <c r="Q57" s="43"/>
      <c r="R57" s="44">
        <v>244.64</v>
      </c>
      <c r="S57" s="44"/>
      <c r="T57" s="43"/>
      <c r="U57" s="44"/>
      <c r="V57" s="43">
        <f t="shared" si="1"/>
        <v>244.64</v>
      </c>
      <c r="W57" s="41" t="s">
        <v>52</v>
      </c>
      <c r="X57" s="41"/>
      <c r="Y57" s="41"/>
      <c r="Z57" s="41"/>
      <c r="AA57" s="41" t="s">
        <v>52</v>
      </c>
      <c r="AB57" s="41" t="s">
        <v>52</v>
      </c>
      <c r="AC57" s="41" t="s">
        <v>52</v>
      </c>
      <c r="AD57" s="41" t="s">
        <v>52</v>
      </c>
      <c r="AE57" s="41" t="s">
        <v>52</v>
      </c>
      <c r="AF57" s="41" t="s">
        <v>52</v>
      </c>
    </row>
    <row r="58" s="1" customFormat="1" customHeight="1" spans="1:32">
      <c r="A58" s="37">
        <v>52</v>
      </c>
      <c r="B58" s="37" t="s">
        <v>58</v>
      </c>
      <c r="C58" s="38" t="s">
        <v>44</v>
      </c>
      <c r="D58" s="38" t="s">
        <v>59</v>
      </c>
      <c r="E58" s="38" t="s">
        <v>44</v>
      </c>
      <c r="F58" s="38" t="s">
        <v>265</v>
      </c>
      <c r="G58" s="38" t="s">
        <v>266</v>
      </c>
      <c r="H58" s="38" t="s">
        <v>62</v>
      </c>
      <c r="I58" s="40" t="s">
        <v>267</v>
      </c>
      <c r="J58" s="38" t="s">
        <v>44</v>
      </c>
      <c r="K58" s="38" t="s">
        <v>268</v>
      </c>
      <c r="L58" s="38" t="s">
        <v>66</v>
      </c>
      <c r="M58" s="38">
        <v>38</v>
      </c>
      <c r="N58" s="38">
        <v>98</v>
      </c>
      <c r="O58" s="38">
        <v>63</v>
      </c>
      <c r="P58" s="38">
        <v>151</v>
      </c>
      <c r="Q58" s="43"/>
      <c r="R58" s="44">
        <v>89.3</v>
      </c>
      <c r="S58" s="44"/>
      <c r="T58" s="43"/>
      <c r="U58" s="44"/>
      <c r="V58" s="43">
        <f t="shared" si="1"/>
        <v>89.3</v>
      </c>
      <c r="W58" s="41" t="s">
        <v>52</v>
      </c>
      <c r="X58" s="41"/>
      <c r="Y58" s="41"/>
      <c r="Z58" s="41"/>
      <c r="AA58" s="41" t="s">
        <v>52</v>
      </c>
      <c r="AB58" s="41" t="s">
        <v>52</v>
      </c>
      <c r="AC58" s="41" t="s">
        <v>52</v>
      </c>
      <c r="AD58" s="41" t="s">
        <v>52</v>
      </c>
      <c r="AE58" s="41" t="s">
        <v>52</v>
      </c>
      <c r="AF58" s="41" t="s">
        <v>52</v>
      </c>
    </row>
    <row r="59" s="1" customFormat="1" customHeight="1" spans="1:32">
      <c r="A59" s="37">
        <v>53</v>
      </c>
      <c r="B59" s="37" t="s">
        <v>58</v>
      </c>
      <c r="C59" s="38" t="s">
        <v>269</v>
      </c>
      <c r="D59" s="38" t="s">
        <v>59</v>
      </c>
      <c r="E59" s="38" t="s">
        <v>269</v>
      </c>
      <c r="F59" s="38" t="s">
        <v>270</v>
      </c>
      <c r="G59" s="39" t="s">
        <v>271</v>
      </c>
      <c r="H59" s="38" t="s">
        <v>62</v>
      </c>
      <c r="I59" s="40" t="s">
        <v>272</v>
      </c>
      <c r="J59" s="38" t="s">
        <v>269</v>
      </c>
      <c r="K59" s="38" t="s">
        <v>273</v>
      </c>
      <c r="L59" s="38" t="s">
        <v>51</v>
      </c>
      <c r="M59" s="39">
        <v>20</v>
      </c>
      <c r="N59" s="39">
        <v>69</v>
      </c>
      <c r="O59" s="39">
        <v>38</v>
      </c>
      <c r="P59" s="39">
        <v>91</v>
      </c>
      <c r="Q59" s="43"/>
      <c r="R59" s="44">
        <v>47.7</v>
      </c>
      <c r="S59" s="44"/>
      <c r="T59" s="43"/>
      <c r="U59" s="44"/>
      <c r="V59" s="43">
        <f t="shared" si="1"/>
        <v>47.7</v>
      </c>
      <c r="W59" s="41" t="s">
        <v>52</v>
      </c>
      <c r="X59" s="41"/>
      <c r="Y59" s="41"/>
      <c r="Z59" s="41"/>
      <c r="AA59" s="41" t="s">
        <v>52</v>
      </c>
      <c r="AB59" s="41" t="s">
        <v>52</v>
      </c>
      <c r="AC59" s="41" t="s">
        <v>52</v>
      </c>
      <c r="AD59" s="41" t="s">
        <v>52</v>
      </c>
      <c r="AE59" s="41" t="s">
        <v>52</v>
      </c>
      <c r="AF59" s="41" t="s">
        <v>52</v>
      </c>
    </row>
    <row r="60" s="1" customFormat="1" customHeight="1" spans="1:32">
      <c r="A60" s="37">
        <v>54</v>
      </c>
      <c r="B60" s="37" t="s">
        <v>58</v>
      </c>
      <c r="C60" s="38" t="s">
        <v>214</v>
      </c>
      <c r="D60" s="38" t="s">
        <v>59</v>
      </c>
      <c r="E60" s="38" t="s">
        <v>214</v>
      </c>
      <c r="F60" s="38" t="s">
        <v>274</v>
      </c>
      <c r="G60" s="39" t="s">
        <v>275</v>
      </c>
      <c r="H60" s="38" t="s">
        <v>62</v>
      </c>
      <c r="I60" s="42" t="s">
        <v>276</v>
      </c>
      <c r="J60" s="38" t="s">
        <v>214</v>
      </c>
      <c r="K60" s="38" t="s">
        <v>277</v>
      </c>
      <c r="L60" s="38" t="s">
        <v>66</v>
      </c>
      <c r="M60" s="38">
        <v>56</v>
      </c>
      <c r="N60" s="38">
        <v>138</v>
      </c>
      <c r="O60" s="38">
        <v>80</v>
      </c>
      <c r="P60" s="38">
        <v>246</v>
      </c>
      <c r="Q60" s="43"/>
      <c r="R60" s="44">
        <v>149.41</v>
      </c>
      <c r="S60" s="44"/>
      <c r="T60" s="43"/>
      <c r="U60" s="44"/>
      <c r="V60" s="43">
        <f t="shared" si="1"/>
        <v>149.41</v>
      </c>
      <c r="W60" s="41" t="s">
        <v>52</v>
      </c>
      <c r="X60" s="41"/>
      <c r="Y60" s="41"/>
      <c r="Z60" s="41"/>
      <c r="AA60" s="41" t="s">
        <v>52</v>
      </c>
      <c r="AB60" s="41" t="s">
        <v>52</v>
      </c>
      <c r="AC60" s="41" t="s">
        <v>52</v>
      </c>
      <c r="AD60" s="41" t="s">
        <v>52</v>
      </c>
      <c r="AE60" s="41" t="s">
        <v>52</v>
      </c>
      <c r="AF60" s="41" t="s">
        <v>52</v>
      </c>
    </row>
    <row r="61" s="1" customFormat="1" customHeight="1" spans="1:32">
      <c r="A61" s="37">
        <v>55</v>
      </c>
      <c r="B61" s="37" t="s">
        <v>58</v>
      </c>
      <c r="C61" s="38" t="s">
        <v>119</v>
      </c>
      <c r="D61" s="38" t="s">
        <v>59</v>
      </c>
      <c r="E61" s="38" t="s">
        <v>119</v>
      </c>
      <c r="F61" s="38" t="s">
        <v>278</v>
      </c>
      <c r="G61" s="39" t="s">
        <v>279</v>
      </c>
      <c r="H61" s="38" t="s">
        <v>70</v>
      </c>
      <c r="I61" s="42" t="s">
        <v>280</v>
      </c>
      <c r="J61" s="38" t="s">
        <v>119</v>
      </c>
      <c r="K61" s="38" t="s">
        <v>281</v>
      </c>
      <c r="L61" s="38" t="s">
        <v>66</v>
      </c>
      <c r="M61" s="38">
        <v>30</v>
      </c>
      <c r="N61" s="38">
        <v>86</v>
      </c>
      <c r="O61" s="38">
        <v>51</v>
      </c>
      <c r="P61" s="38">
        <v>153</v>
      </c>
      <c r="Q61" s="43"/>
      <c r="R61" s="44">
        <v>85.75</v>
      </c>
      <c r="S61" s="44"/>
      <c r="T61" s="43"/>
      <c r="U61" s="44"/>
      <c r="V61" s="43">
        <f t="shared" si="1"/>
        <v>85.75</v>
      </c>
      <c r="W61" s="41" t="s">
        <v>52</v>
      </c>
      <c r="X61" s="41"/>
      <c r="Y61" s="41"/>
      <c r="Z61" s="41"/>
      <c r="AA61" s="41" t="s">
        <v>52</v>
      </c>
      <c r="AB61" s="41" t="s">
        <v>52</v>
      </c>
      <c r="AC61" s="41" t="s">
        <v>52</v>
      </c>
      <c r="AD61" s="41" t="s">
        <v>52</v>
      </c>
      <c r="AE61" s="41" t="s">
        <v>52</v>
      </c>
      <c r="AF61" s="41" t="s">
        <v>52</v>
      </c>
    </row>
    <row r="62" s="1" customFormat="1" customHeight="1" spans="1:32">
      <c r="A62" s="37">
        <v>56</v>
      </c>
      <c r="B62" s="37" t="s">
        <v>58</v>
      </c>
      <c r="C62" s="38" t="s">
        <v>119</v>
      </c>
      <c r="D62" s="38" t="s">
        <v>59</v>
      </c>
      <c r="E62" s="38" t="s">
        <v>119</v>
      </c>
      <c r="F62" s="38" t="s">
        <v>282</v>
      </c>
      <c r="G62" s="46" t="s">
        <v>283</v>
      </c>
      <c r="H62" s="38" t="s">
        <v>62</v>
      </c>
      <c r="I62" s="42" t="s">
        <v>284</v>
      </c>
      <c r="J62" s="38" t="s">
        <v>119</v>
      </c>
      <c r="K62" s="38" t="s">
        <v>285</v>
      </c>
      <c r="L62" s="38" t="s">
        <v>66</v>
      </c>
      <c r="M62" s="38">
        <v>23</v>
      </c>
      <c r="N62" s="38">
        <v>53</v>
      </c>
      <c r="O62" s="38">
        <v>36</v>
      </c>
      <c r="P62" s="38">
        <v>98</v>
      </c>
      <c r="Q62" s="43"/>
      <c r="R62" s="44">
        <v>57.862115</v>
      </c>
      <c r="S62" s="44"/>
      <c r="T62" s="43"/>
      <c r="U62" s="44"/>
      <c r="V62" s="43">
        <f t="shared" si="1"/>
        <v>57.862115</v>
      </c>
      <c r="W62" s="41" t="s">
        <v>52</v>
      </c>
      <c r="X62" s="41"/>
      <c r="Y62" s="41"/>
      <c r="Z62" s="41"/>
      <c r="AA62" s="41" t="s">
        <v>52</v>
      </c>
      <c r="AB62" s="41" t="s">
        <v>52</v>
      </c>
      <c r="AC62" s="41" t="s">
        <v>52</v>
      </c>
      <c r="AD62" s="41" t="s">
        <v>52</v>
      </c>
      <c r="AE62" s="41" t="s">
        <v>52</v>
      </c>
      <c r="AF62" s="41" t="s">
        <v>52</v>
      </c>
    </row>
    <row r="63" s="1" customFormat="1" customHeight="1" spans="1:32">
      <c r="A63" s="37">
        <v>57</v>
      </c>
      <c r="B63" s="37" t="s">
        <v>58</v>
      </c>
      <c r="C63" s="38" t="s">
        <v>53</v>
      </c>
      <c r="D63" s="38" t="s">
        <v>59</v>
      </c>
      <c r="E63" s="38" t="s">
        <v>53</v>
      </c>
      <c r="F63" s="38" t="s">
        <v>286</v>
      </c>
      <c r="G63" s="38" t="s">
        <v>287</v>
      </c>
      <c r="H63" s="38" t="s">
        <v>70</v>
      </c>
      <c r="I63" s="42" t="s">
        <v>288</v>
      </c>
      <c r="J63" s="38" t="s">
        <v>53</v>
      </c>
      <c r="K63" s="38" t="s">
        <v>289</v>
      </c>
      <c r="L63" s="38" t="s">
        <v>51</v>
      </c>
      <c r="M63" s="38">
        <v>99</v>
      </c>
      <c r="N63" s="38">
        <v>272</v>
      </c>
      <c r="O63" s="38">
        <v>158</v>
      </c>
      <c r="P63" s="38">
        <v>423</v>
      </c>
      <c r="Q63" s="43"/>
      <c r="R63" s="44">
        <v>10.15</v>
      </c>
      <c r="S63" s="44">
        <v>279.85</v>
      </c>
      <c r="T63" s="43"/>
      <c r="U63" s="44"/>
      <c r="V63" s="43">
        <f t="shared" si="1"/>
        <v>290</v>
      </c>
      <c r="W63" s="41" t="s">
        <v>52</v>
      </c>
      <c r="X63" s="41"/>
      <c r="Y63" s="41"/>
      <c r="Z63" s="41"/>
      <c r="AA63" s="41" t="s">
        <v>52</v>
      </c>
      <c r="AB63" s="41" t="s">
        <v>52</v>
      </c>
      <c r="AC63" s="41" t="s">
        <v>52</v>
      </c>
      <c r="AD63" s="41" t="s">
        <v>52</v>
      </c>
      <c r="AE63" s="41" t="s">
        <v>52</v>
      </c>
      <c r="AF63" s="41" t="s">
        <v>52</v>
      </c>
    </row>
    <row r="64" s="1" customFormat="1" customHeight="1" spans="1:32">
      <c r="A64" s="37">
        <v>58</v>
      </c>
      <c r="B64" s="37" t="s">
        <v>58</v>
      </c>
      <c r="C64" s="38" t="s">
        <v>87</v>
      </c>
      <c r="D64" s="38" t="s">
        <v>59</v>
      </c>
      <c r="E64" s="38" t="s">
        <v>87</v>
      </c>
      <c r="F64" s="38" t="s">
        <v>290</v>
      </c>
      <c r="G64" s="39" t="s">
        <v>291</v>
      </c>
      <c r="H64" s="38" t="s">
        <v>70</v>
      </c>
      <c r="I64" s="42" t="s">
        <v>292</v>
      </c>
      <c r="J64" s="38" t="s">
        <v>87</v>
      </c>
      <c r="K64" s="38" t="s">
        <v>293</v>
      </c>
      <c r="L64" s="38" t="s">
        <v>66</v>
      </c>
      <c r="M64" s="38">
        <v>154</v>
      </c>
      <c r="N64" s="38">
        <v>606</v>
      </c>
      <c r="O64" s="38">
        <v>415</v>
      </c>
      <c r="P64" s="38">
        <v>1053</v>
      </c>
      <c r="Q64" s="43"/>
      <c r="R64" s="44">
        <v>35</v>
      </c>
      <c r="S64" s="44"/>
      <c r="T64" s="43"/>
      <c r="U64" s="44"/>
      <c r="V64" s="43">
        <f t="shared" si="1"/>
        <v>35</v>
      </c>
      <c r="W64" s="41" t="s">
        <v>52</v>
      </c>
      <c r="X64" s="41"/>
      <c r="Y64" s="41"/>
      <c r="Z64" s="41"/>
      <c r="AA64" s="41" t="s">
        <v>52</v>
      </c>
      <c r="AB64" s="41" t="s">
        <v>52</v>
      </c>
      <c r="AC64" s="41" t="s">
        <v>52</v>
      </c>
      <c r="AD64" s="41" t="s">
        <v>52</v>
      </c>
      <c r="AE64" s="41" t="s">
        <v>52</v>
      </c>
      <c r="AF64" s="41" t="s">
        <v>52</v>
      </c>
    </row>
    <row r="65" s="1" customFormat="1" customHeight="1" spans="1:32">
      <c r="A65" s="37">
        <v>59</v>
      </c>
      <c r="B65" s="38" t="s">
        <v>58</v>
      </c>
      <c r="C65" s="38" t="s">
        <v>53</v>
      </c>
      <c r="D65" s="38" t="s">
        <v>59</v>
      </c>
      <c r="E65" s="38" t="s">
        <v>53</v>
      </c>
      <c r="F65" s="38" t="s">
        <v>294</v>
      </c>
      <c r="G65" s="38" t="s">
        <v>295</v>
      </c>
      <c r="H65" s="38" t="s">
        <v>62</v>
      </c>
      <c r="I65" s="42" t="s">
        <v>296</v>
      </c>
      <c r="J65" s="38" t="s">
        <v>53</v>
      </c>
      <c r="K65" s="38" t="s">
        <v>205</v>
      </c>
      <c r="L65" s="38" t="s">
        <v>51</v>
      </c>
      <c r="M65" s="38">
        <v>206</v>
      </c>
      <c r="N65" s="38">
        <v>620</v>
      </c>
      <c r="O65" s="38">
        <v>610</v>
      </c>
      <c r="P65" s="38">
        <v>1830</v>
      </c>
      <c r="Q65" s="43"/>
      <c r="R65" s="47">
        <v>22.917651</v>
      </c>
      <c r="S65" s="48"/>
      <c r="T65" s="43"/>
      <c r="U65" s="48"/>
      <c r="V65" s="43">
        <f t="shared" si="1"/>
        <v>22.917651</v>
      </c>
      <c r="W65" s="41" t="s">
        <v>52</v>
      </c>
      <c r="X65" s="41"/>
      <c r="Y65" s="41"/>
      <c r="Z65" s="41"/>
      <c r="AA65" s="41" t="s">
        <v>52</v>
      </c>
      <c r="AB65" s="41" t="s">
        <v>52</v>
      </c>
      <c r="AC65" s="41" t="s">
        <v>52</v>
      </c>
      <c r="AD65" s="41" t="s">
        <v>52</v>
      </c>
      <c r="AE65" s="41" t="s">
        <v>52</v>
      </c>
      <c r="AF65" s="41" t="s">
        <v>52</v>
      </c>
    </row>
    <row r="66" s="1" customFormat="1" customHeight="1" spans="1:32">
      <c r="A66" s="37">
        <v>60</v>
      </c>
      <c r="B66" s="37" t="s">
        <v>58</v>
      </c>
      <c r="C66" s="38" t="s">
        <v>139</v>
      </c>
      <c r="D66" s="38" t="s">
        <v>59</v>
      </c>
      <c r="E66" s="38" t="s">
        <v>139</v>
      </c>
      <c r="F66" s="38" t="s">
        <v>297</v>
      </c>
      <c r="G66" s="39" t="s">
        <v>298</v>
      </c>
      <c r="H66" s="38" t="s">
        <v>62</v>
      </c>
      <c r="I66" s="42" t="s">
        <v>299</v>
      </c>
      <c r="J66" s="38" t="s">
        <v>139</v>
      </c>
      <c r="K66" s="38" t="s">
        <v>300</v>
      </c>
      <c r="L66" s="38" t="s">
        <v>51</v>
      </c>
      <c r="M66" s="38">
        <v>88</v>
      </c>
      <c r="N66" s="38">
        <v>204</v>
      </c>
      <c r="O66" s="38">
        <v>169</v>
      </c>
      <c r="P66" s="38">
        <v>353</v>
      </c>
      <c r="Q66" s="43"/>
      <c r="R66" s="44">
        <v>295.4</v>
      </c>
      <c r="S66" s="44"/>
      <c r="T66" s="43"/>
      <c r="U66" s="44"/>
      <c r="V66" s="43">
        <f t="shared" si="1"/>
        <v>295.4</v>
      </c>
      <c r="W66" s="41" t="s">
        <v>52</v>
      </c>
      <c r="X66" s="41"/>
      <c r="Y66" s="41"/>
      <c r="Z66" s="41"/>
      <c r="AA66" s="41" t="s">
        <v>52</v>
      </c>
      <c r="AB66" s="41" t="s">
        <v>52</v>
      </c>
      <c r="AC66" s="41" t="s">
        <v>52</v>
      </c>
      <c r="AD66" s="41" t="s">
        <v>52</v>
      </c>
      <c r="AE66" s="41" t="s">
        <v>52</v>
      </c>
      <c r="AF66" s="41" t="s">
        <v>52</v>
      </c>
    </row>
    <row r="67" s="1" customFormat="1" customHeight="1" spans="1:32">
      <c r="A67" s="37">
        <v>61</v>
      </c>
      <c r="B67" s="37" t="s">
        <v>58</v>
      </c>
      <c r="C67" s="38" t="s">
        <v>139</v>
      </c>
      <c r="D67" s="38" t="s">
        <v>59</v>
      </c>
      <c r="E67" s="38" t="s">
        <v>139</v>
      </c>
      <c r="F67" s="38" t="s">
        <v>301</v>
      </c>
      <c r="G67" s="39" t="s">
        <v>302</v>
      </c>
      <c r="H67" s="38" t="s">
        <v>70</v>
      </c>
      <c r="I67" s="40" t="s">
        <v>303</v>
      </c>
      <c r="J67" s="38" t="s">
        <v>139</v>
      </c>
      <c r="K67" s="38" t="s">
        <v>143</v>
      </c>
      <c r="L67" s="38" t="s">
        <v>51</v>
      </c>
      <c r="M67" s="38">
        <v>73</v>
      </c>
      <c r="N67" s="38">
        <v>235</v>
      </c>
      <c r="O67" s="38">
        <v>150</v>
      </c>
      <c r="P67" s="38">
        <v>385</v>
      </c>
      <c r="Q67" s="43"/>
      <c r="R67" s="44">
        <v>292.13</v>
      </c>
      <c r="S67" s="44"/>
      <c r="T67" s="43"/>
      <c r="U67" s="44"/>
      <c r="V67" s="43">
        <f t="shared" si="1"/>
        <v>292.13</v>
      </c>
      <c r="W67" s="41" t="s">
        <v>52</v>
      </c>
      <c r="X67" s="41"/>
      <c r="Y67" s="41"/>
      <c r="Z67" s="41"/>
      <c r="AA67" s="41" t="s">
        <v>52</v>
      </c>
      <c r="AB67" s="41" t="s">
        <v>52</v>
      </c>
      <c r="AC67" s="41" t="s">
        <v>52</v>
      </c>
      <c r="AD67" s="41" t="s">
        <v>52</v>
      </c>
      <c r="AE67" s="41" t="s">
        <v>52</v>
      </c>
      <c r="AF67" s="41" t="s">
        <v>52</v>
      </c>
    </row>
    <row r="68" s="1" customFormat="1" customHeight="1" spans="1:32">
      <c r="A68" s="37">
        <v>62</v>
      </c>
      <c r="B68" s="37" t="s">
        <v>58</v>
      </c>
      <c r="C68" s="38" t="s">
        <v>139</v>
      </c>
      <c r="D68" s="38" t="s">
        <v>59</v>
      </c>
      <c r="E68" s="38" t="s">
        <v>139</v>
      </c>
      <c r="F68" s="38" t="s">
        <v>304</v>
      </c>
      <c r="G68" s="39" t="s">
        <v>305</v>
      </c>
      <c r="H68" s="38" t="s">
        <v>62</v>
      </c>
      <c r="I68" s="40" t="s">
        <v>306</v>
      </c>
      <c r="J68" s="38" t="s">
        <v>139</v>
      </c>
      <c r="K68" s="38" t="s">
        <v>143</v>
      </c>
      <c r="L68" s="38" t="s">
        <v>51</v>
      </c>
      <c r="M68" s="38">
        <v>83</v>
      </c>
      <c r="N68" s="38">
        <v>235</v>
      </c>
      <c r="O68" s="38">
        <v>160</v>
      </c>
      <c r="P68" s="38">
        <v>385</v>
      </c>
      <c r="Q68" s="43"/>
      <c r="R68" s="44"/>
      <c r="S68" s="44">
        <v>295.21</v>
      </c>
      <c r="T68" s="43"/>
      <c r="U68" s="44"/>
      <c r="V68" s="43">
        <f t="shared" si="1"/>
        <v>295.21</v>
      </c>
      <c r="W68" s="41" t="s">
        <v>52</v>
      </c>
      <c r="X68" s="41"/>
      <c r="Y68" s="41"/>
      <c r="Z68" s="41"/>
      <c r="AA68" s="41" t="s">
        <v>52</v>
      </c>
      <c r="AB68" s="41" t="s">
        <v>52</v>
      </c>
      <c r="AC68" s="41" t="s">
        <v>52</v>
      </c>
      <c r="AD68" s="41" t="s">
        <v>52</v>
      </c>
      <c r="AE68" s="41" t="s">
        <v>52</v>
      </c>
      <c r="AF68" s="41" t="s">
        <v>52</v>
      </c>
    </row>
    <row r="69" s="1" customFormat="1" customHeight="1" spans="1:32">
      <c r="A69" s="37">
        <v>63</v>
      </c>
      <c r="B69" s="37" t="s">
        <v>58</v>
      </c>
      <c r="C69" s="38" t="s">
        <v>67</v>
      </c>
      <c r="D69" s="38" t="s">
        <v>59</v>
      </c>
      <c r="E69" s="38" t="s">
        <v>67</v>
      </c>
      <c r="F69" s="38" t="s">
        <v>307</v>
      </c>
      <c r="G69" s="39" t="s">
        <v>308</v>
      </c>
      <c r="H69" s="38" t="s">
        <v>70</v>
      </c>
      <c r="I69" s="42" t="s">
        <v>309</v>
      </c>
      <c r="J69" s="38" t="s">
        <v>67</v>
      </c>
      <c r="K69" s="38" t="s">
        <v>226</v>
      </c>
      <c r="L69" s="38" t="s">
        <v>51</v>
      </c>
      <c r="M69" s="38">
        <v>32</v>
      </c>
      <c r="N69" s="38">
        <v>103</v>
      </c>
      <c r="O69" s="38">
        <v>66</v>
      </c>
      <c r="P69" s="38">
        <v>182</v>
      </c>
      <c r="Q69" s="43"/>
      <c r="R69" s="44"/>
      <c r="S69" s="44">
        <v>87.701089</v>
      </c>
      <c r="T69" s="43"/>
      <c r="U69" s="44"/>
      <c r="V69" s="43">
        <f t="shared" si="1"/>
        <v>87.701089</v>
      </c>
      <c r="W69" s="41" t="s">
        <v>52</v>
      </c>
      <c r="X69" s="41"/>
      <c r="Y69" s="41"/>
      <c r="Z69" s="41"/>
      <c r="AA69" s="41" t="s">
        <v>52</v>
      </c>
      <c r="AB69" s="41" t="s">
        <v>52</v>
      </c>
      <c r="AC69" s="41" t="s">
        <v>52</v>
      </c>
      <c r="AD69" s="41" t="s">
        <v>52</v>
      </c>
      <c r="AE69" s="41" t="s">
        <v>52</v>
      </c>
      <c r="AF69" s="41" t="s">
        <v>52</v>
      </c>
    </row>
    <row r="70" s="1" customFormat="1" customHeight="1" spans="1:32">
      <c r="A70" s="37">
        <v>64</v>
      </c>
      <c r="B70" s="37" t="s">
        <v>58</v>
      </c>
      <c r="C70" s="38" t="s">
        <v>67</v>
      </c>
      <c r="D70" s="38" t="s">
        <v>59</v>
      </c>
      <c r="E70" s="38" t="s">
        <v>67</v>
      </c>
      <c r="F70" s="38" t="s">
        <v>310</v>
      </c>
      <c r="G70" s="39" t="s">
        <v>311</v>
      </c>
      <c r="H70" s="38" t="s">
        <v>62</v>
      </c>
      <c r="I70" s="42" t="s">
        <v>312</v>
      </c>
      <c r="J70" s="38" t="s">
        <v>67</v>
      </c>
      <c r="K70" s="38" t="s">
        <v>201</v>
      </c>
      <c r="L70" s="38" t="s">
        <v>66</v>
      </c>
      <c r="M70" s="38">
        <v>80</v>
      </c>
      <c r="N70" s="38">
        <v>252</v>
      </c>
      <c r="O70" s="38">
        <v>203</v>
      </c>
      <c r="P70" s="38">
        <v>965</v>
      </c>
      <c r="Q70" s="43"/>
      <c r="R70" s="44"/>
      <c r="S70" s="44">
        <v>59.46</v>
      </c>
      <c r="T70" s="43"/>
      <c r="U70" s="44"/>
      <c r="V70" s="43">
        <f t="shared" si="1"/>
        <v>59.46</v>
      </c>
      <c r="W70" s="41" t="s">
        <v>52</v>
      </c>
      <c r="X70" s="41"/>
      <c r="Y70" s="41"/>
      <c r="Z70" s="41"/>
      <c r="AA70" s="41" t="s">
        <v>52</v>
      </c>
      <c r="AB70" s="41" t="s">
        <v>52</v>
      </c>
      <c r="AC70" s="41" t="s">
        <v>52</v>
      </c>
      <c r="AD70" s="41" t="s">
        <v>52</v>
      </c>
      <c r="AE70" s="41" t="s">
        <v>52</v>
      </c>
      <c r="AF70" s="41" t="s">
        <v>52</v>
      </c>
    </row>
    <row r="71" s="1" customFormat="1" customHeight="1" spans="1:32">
      <c r="A71" s="37">
        <v>65</v>
      </c>
      <c r="B71" s="37" t="s">
        <v>58</v>
      </c>
      <c r="C71" s="38" t="s">
        <v>269</v>
      </c>
      <c r="D71" s="38" t="s">
        <v>59</v>
      </c>
      <c r="E71" s="38" t="s">
        <v>269</v>
      </c>
      <c r="F71" s="38" t="s">
        <v>313</v>
      </c>
      <c r="G71" s="39" t="s">
        <v>314</v>
      </c>
      <c r="H71" s="38" t="s">
        <v>62</v>
      </c>
      <c r="I71" s="40" t="s">
        <v>315</v>
      </c>
      <c r="J71" s="38" t="s">
        <v>269</v>
      </c>
      <c r="K71" s="38" t="s">
        <v>316</v>
      </c>
      <c r="L71" s="38" t="s">
        <v>66</v>
      </c>
      <c r="M71" s="39">
        <v>24</v>
      </c>
      <c r="N71" s="39">
        <v>76</v>
      </c>
      <c r="O71" s="39">
        <v>54</v>
      </c>
      <c r="P71" s="39">
        <v>148</v>
      </c>
      <c r="Q71" s="43"/>
      <c r="R71" s="44">
        <v>55</v>
      </c>
      <c r="S71" s="44">
        <v>14.65</v>
      </c>
      <c r="T71" s="43"/>
      <c r="U71" s="44"/>
      <c r="V71" s="43">
        <f t="shared" si="1"/>
        <v>69.65</v>
      </c>
      <c r="W71" s="41" t="s">
        <v>52</v>
      </c>
      <c r="X71" s="41"/>
      <c r="Y71" s="41"/>
      <c r="Z71" s="41"/>
      <c r="AA71" s="41" t="s">
        <v>52</v>
      </c>
      <c r="AB71" s="41" t="s">
        <v>52</v>
      </c>
      <c r="AC71" s="41" t="s">
        <v>52</v>
      </c>
      <c r="AD71" s="41" t="s">
        <v>52</v>
      </c>
      <c r="AE71" s="41" t="s">
        <v>52</v>
      </c>
      <c r="AF71" s="41" t="s">
        <v>52</v>
      </c>
    </row>
    <row r="72" s="1" customFormat="1" customHeight="1" spans="1:32">
      <c r="A72" s="37">
        <v>66</v>
      </c>
      <c r="B72" s="37" t="s">
        <v>58</v>
      </c>
      <c r="C72" s="38" t="s">
        <v>67</v>
      </c>
      <c r="D72" s="38" t="s">
        <v>59</v>
      </c>
      <c r="E72" s="38" t="s">
        <v>67</v>
      </c>
      <c r="F72" s="38" t="s">
        <v>317</v>
      </c>
      <c r="G72" s="39" t="s">
        <v>318</v>
      </c>
      <c r="H72" s="38" t="s">
        <v>62</v>
      </c>
      <c r="I72" s="42" t="s">
        <v>319</v>
      </c>
      <c r="J72" s="38" t="s">
        <v>67</v>
      </c>
      <c r="K72" s="38" t="s">
        <v>320</v>
      </c>
      <c r="L72" s="38" t="s">
        <v>51</v>
      </c>
      <c r="M72" s="38">
        <v>1</v>
      </c>
      <c r="N72" s="38">
        <v>30</v>
      </c>
      <c r="O72" s="38">
        <v>16</v>
      </c>
      <c r="P72" s="38">
        <v>48</v>
      </c>
      <c r="Q72" s="43"/>
      <c r="R72" s="44"/>
      <c r="S72" s="44">
        <v>29.73</v>
      </c>
      <c r="T72" s="43"/>
      <c r="U72" s="44"/>
      <c r="V72" s="43">
        <f t="shared" si="1"/>
        <v>29.73</v>
      </c>
      <c r="W72" s="41" t="s">
        <v>52</v>
      </c>
      <c r="X72" s="41"/>
      <c r="Y72" s="41"/>
      <c r="Z72" s="41"/>
      <c r="AA72" s="41" t="s">
        <v>52</v>
      </c>
      <c r="AB72" s="41" t="s">
        <v>52</v>
      </c>
      <c r="AC72" s="41" t="s">
        <v>52</v>
      </c>
      <c r="AD72" s="41" t="s">
        <v>52</v>
      </c>
      <c r="AE72" s="41" t="s">
        <v>52</v>
      </c>
      <c r="AF72" s="41" t="s">
        <v>52</v>
      </c>
    </row>
    <row r="73" s="1" customFormat="1" customHeight="1" spans="1:32">
      <c r="A73" s="37">
        <v>67</v>
      </c>
      <c r="B73" s="37" t="s">
        <v>58</v>
      </c>
      <c r="C73" s="38" t="s">
        <v>214</v>
      </c>
      <c r="D73" s="38" t="s">
        <v>59</v>
      </c>
      <c r="E73" s="38" t="s">
        <v>214</v>
      </c>
      <c r="F73" s="38" t="s">
        <v>321</v>
      </c>
      <c r="G73" s="39" t="s">
        <v>322</v>
      </c>
      <c r="H73" s="38" t="s">
        <v>70</v>
      </c>
      <c r="I73" s="42" t="s">
        <v>323</v>
      </c>
      <c r="J73" s="38" t="s">
        <v>214</v>
      </c>
      <c r="K73" s="38" t="s">
        <v>324</v>
      </c>
      <c r="L73" s="38" t="s">
        <v>51</v>
      </c>
      <c r="M73" s="38">
        <v>23</v>
      </c>
      <c r="N73" s="38">
        <v>57</v>
      </c>
      <c r="O73" s="38">
        <v>100</v>
      </c>
      <c r="P73" s="38">
        <v>356</v>
      </c>
      <c r="Q73" s="43"/>
      <c r="R73" s="44"/>
      <c r="S73" s="44">
        <v>223.8</v>
      </c>
      <c r="T73" s="43"/>
      <c r="U73" s="44"/>
      <c r="V73" s="43">
        <f t="shared" si="1"/>
        <v>223.8</v>
      </c>
      <c r="W73" s="41" t="s">
        <v>52</v>
      </c>
      <c r="X73" s="41"/>
      <c r="Y73" s="41"/>
      <c r="Z73" s="41"/>
      <c r="AA73" s="41" t="s">
        <v>52</v>
      </c>
      <c r="AB73" s="41" t="s">
        <v>52</v>
      </c>
      <c r="AC73" s="41" t="s">
        <v>52</v>
      </c>
      <c r="AD73" s="41" t="s">
        <v>52</v>
      </c>
      <c r="AE73" s="41" t="s">
        <v>52</v>
      </c>
      <c r="AF73" s="41" t="s">
        <v>52</v>
      </c>
    </row>
    <row r="74" s="1" customFormat="1" customHeight="1" spans="1:32">
      <c r="A74" s="37">
        <v>68</v>
      </c>
      <c r="B74" s="37" t="s">
        <v>58</v>
      </c>
      <c r="C74" s="38" t="s">
        <v>53</v>
      </c>
      <c r="D74" s="38" t="s">
        <v>59</v>
      </c>
      <c r="E74" s="38" t="s">
        <v>53</v>
      </c>
      <c r="F74" s="38" t="s">
        <v>325</v>
      </c>
      <c r="G74" s="38" t="s">
        <v>326</v>
      </c>
      <c r="H74" s="38" t="s">
        <v>62</v>
      </c>
      <c r="I74" s="42" t="s">
        <v>327</v>
      </c>
      <c r="J74" s="38" t="s">
        <v>53</v>
      </c>
      <c r="K74" s="38" t="s">
        <v>170</v>
      </c>
      <c r="L74" s="38" t="s">
        <v>51</v>
      </c>
      <c r="M74" s="38">
        <v>19</v>
      </c>
      <c r="N74" s="38">
        <v>43</v>
      </c>
      <c r="O74" s="38">
        <v>34</v>
      </c>
      <c r="P74" s="38">
        <v>126</v>
      </c>
      <c r="Q74" s="43"/>
      <c r="R74" s="44"/>
      <c r="S74" s="44">
        <v>42.977338</v>
      </c>
      <c r="T74" s="43"/>
      <c r="U74" s="44"/>
      <c r="V74" s="43">
        <f t="shared" si="1"/>
        <v>42.977338</v>
      </c>
      <c r="W74" s="41" t="s">
        <v>52</v>
      </c>
      <c r="X74" s="41"/>
      <c r="Y74" s="41"/>
      <c r="Z74" s="41"/>
      <c r="AA74" s="41" t="s">
        <v>52</v>
      </c>
      <c r="AB74" s="41" t="s">
        <v>52</v>
      </c>
      <c r="AC74" s="41" t="s">
        <v>52</v>
      </c>
      <c r="AD74" s="41" t="s">
        <v>52</v>
      </c>
      <c r="AE74" s="41" t="s">
        <v>52</v>
      </c>
      <c r="AF74" s="41" t="s">
        <v>52</v>
      </c>
    </row>
    <row r="75" s="1" customFormat="1" customHeight="1" spans="1:32">
      <c r="A75" s="37">
        <v>69</v>
      </c>
      <c r="B75" s="37" t="s">
        <v>58</v>
      </c>
      <c r="C75" s="38" t="s">
        <v>227</v>
      </c>
      <c r="D75" s="38" t="s">
        <v>59</v>
      </c>
      <c r="E75" s="38" t="s">
        <v>227</v>
      </c>
      <c r="F75" s="38" t="s">
        <v>328</v>
      </c>
      <c r="G75" s="49" t="s">
        <v>329</v>
      </c>
      <c r="H75" s="38" t="s">
        <v>70</v>
      </c>
      <c r="I75" s="42" t="s">
        <v>330</v>
      </c>
      <c r="J75" s="38" t="s">
        <v>227</v>
      </c>
      <c r="K75" s="49" t="s">
        <v>331</v>
      </c>
      <c r="L75" s="49" t="s">
        <v>51</v>
      </c>
      <c r="M75" s="49">
        <v>19</v>
      </c>
      <c r="N75" s="49">
        <v>43</v>
      </c>
      <c r="O75" s="49">
        <v>434</v>
      </c>
      <c r="P75" s="49">
        <v>1680</v>
      </c>
      <c r="Q75" s="43"/>
      <c r="R75" s="44"/>
      <c r="S75" s="44">
        <v>39.81</v>
      </c>
      <c r="T75" s="43"/>
      <c r="U75" s="44"/>
      <c r="V75" s="43">
        <f t="shared" si="1"/>
        <v>39.81</v>
      </c>
      <c r="W75" s="41" t="s">
        <v>52</v>
      </c>
      <c r="X75" s="41"/>
      <c r="Y75" s="41"/>
      <c r="Z75" s="41"/>
      <c r="AA75" s="41" t="s">
        <v>52</v>
      </c>
      <c r="AB75" s="41" t="s">
        <v>52</v>
      </c>
      <c r="AC75" s="41" t="s">
        <v>52</v>
      </c>
      <c r="AD75" s="41" t="s">
        <v>52</v>
      </c>
      <c r="AE75" s="41" t="s">
        <v>52</v>
      </c>
      <c r="AF75" s="41" t="s">
        <v>52</v>
      </c>
    </row>
    <row r="76" s="1" customFormat="1" customHeight="1" spans="1:32">
      <c r="A76" s="37">
        <v>70</v>
      </c>
      <c r="B76" s="37" t="s">
        <v>58</v>
      </c>
      <c r="C76" s="38" t="s">
        <v>227</v>
      </c>
      <c r="D76" s="38" t="s">
        <v>59</v>
      </c>
      <c r="E76" s="38" t="s">
        <v>227</v>
      </c>
      <c r="F76" s="38" t="s">
        <v>332</v>
      </c>
      <c r="G76" s="49" t="s">
        <v>333</v>
      </c>
      <c r="H76" s="38" t="s">
        <v>62</v>
      </c>
      <c r="I76" s="42" t="s">
        <v>334</v>
      </c>
      <c r="J76" s="38" t="s">
        <v>227</v>
      </c>
      <c r="K76" s="38" t="s">
        <v>335</v>
      </c>
      <c r="L76" s="38" t="s">
        <v>51</v>
      </c>
      <c r="M76" s="38">
        <v>19</v>
      </c>
      <c r="N76" s="38">
        <v>43</v>
      </c>
      <c r="O76" s="38">
        <v>565</v>
      </c>
      <c r="P76" s="38">
        <v>1702</v>
      </c>
      <c r="Q76" s="43"/>
      <c r="R76" s="44"/>
      <c r="S76" s="44">
        <v>39.85</v>
      </c>
      <c r="T76" s="43"/>
      <c r="U76" s="44"/>
      <c r="V76" s="43">
        <f t="shared" si="1"/>
        <v>39.85</v>
      </c>
      <c r="W76" s="41" t="s">
        <v>52</v>
      </c>
      <c r="X76" s="41"/>
      <c r="Y76" s="41"/>
      <c r="Z76" s="41"/>
      <c r="AA76" s="41" t="s">
        <v>52</v>
      </c>
      <c r="AB76" s="41" t="s">
        <v>52</v>
      </c>
      <c r="AC76" s="41" t="s">
        <v>52</v>
      </c>
      <c r="AD76" s="41" t="s">
        <v>52</v>
      </c>
      <c r="AE76" s="41" t="s">
        <v>52</v>
      </c>
      <c r="AF76" s="41" t="s">
        <v>52</v>
      </c>
    </row>
    <row r="77" s="1" customFormat="1" customHeight="1" spans="1:32">
      <c r="A77" s="37">
        <v>71</v>
      </c>
      <c r="B77" s="37" t="s">
        <v>58</v>
      </c>
      <c r="C77" s="38" t="s">
        <v>227</v>
      </c>
      <c r="D77" s="38" t="s">
        <v>59</v>
      </c>
      <c r="E77" s="38" t="s">
        <v>227</v>
      </c>
      <c r="F77" s="38" t="s">
        <v>336</v>
      </c>
      <c r="G77" s="49" t="s">
        <v>337</v>
      </c>
      <c r="H77" s="38" t="s">
        <v>70</v>
      </c>
      <c r="I77" s="42" t="s">
        <v>338</v>
      </c>
      <c r="J77" s="38" t="s">
        <v>227</v>
      </c>
      <c r="K77" s="38" t="s">
        <v>339</v>
      </c>
      <c r="L77" s="38" t="s">
        <v>51</v>
      </c>
      <c r="M77" s="38">
        <v>25</v>
      </c>
      <c r="N77" s="38">
        <v>73</v>
      </c>
      <c r="O77" s="38">
        <v>445</v>
      </c>
      <c r="P77" s="38">
        <v>1700</v>
      </c>
      <c r="Q77" s="43"/>
      <c r="R77" s="44"/>
      <c r="S77" s="44">
        <v>59.85</v>
      </c>
      <c r="T77" s="43"/>
      <c r="U77" s="44"/>
      <c r="V77" s="43">
        <f t="shared" si="1"/>
        <v>59.85</v>
      </c>
      <c r="W77" s="41" t="s">
        <v>52</v>
      </c>
      <c r="X77" s="41"/>
      <c r="Y77" s="41"/>
      <c r="Z77" s="41"/>
      <c r="AA77" s="41" t="s">
        <v>52</v>
      </c>
      <c r="AB77" s="41" t="s">
        <v>52</v>
      </c>
      <c r="AC77" s="41" t="s">
        <v>52</v>
      </c>
      <c r="AD77" s="41" t="s">
        <v>52</v>
      </c>
      <c r="AE77" s="41" t="s">
        <v>52</v>
      </c>
      <c r="AF77" s="41" t="s">
        <v>52</v>
      </c>
    </row>
    <row r="78" s="1" customFormat="1" customHeight="1" spans="1:32">
      <c r="A78" s="37">
        <v>72</v>
      </c>
      <c r="B78" s="37" t="s">
        <v>58</v>
      </c>
      <c r="C78" s="38" t="s">
        <v>53</v>
      </c>
      <c r="D78" s="38" t="s">
        <v>59</v>
      </c>
      <c r="E78" s="38" t="s">
        <v>53</v>
      </c>
      <c r="F78" s="38" t="s">
        <v>340</v>
      </c>
      <c r="G78" s="38" t="s">
        <v>341</v>
      </c>
      <c r="H78" s="38" t="s">
        <v>62</v>
      </c>
      <c r="I78" s="42" t="s">
        <v>342</v>
      </c>
      <c r="J78" s="38" t="s">
        <v>53</v>
      </c>
      <c r="K78" s="38" t="s">
        <v>343</v>
      </c>
      <c r="L78" s="38" t="s">
        <v>66</v>
      </c>
      <c r="M78" s="38">
        <v>50</v>
      </c>
      <c r="N78" s="38">
        <v>153</v>
      </c>
      <c r="O78" s="38">
        <v>81</v>
      </c>
      <c r="P78" s="38">
        <v>240</v>
      </c>
      <c r="Q78" s="43"/>
      <c r="R78" s="44"/>
      <c r="S78" s="44">
        <v>156.1</v>
      </c>
      <c r="T78" s="43"/>
      <c r="U78" s="44"/>
      <c r="V78" s="43">
        <f t="shared" si="1"/>
        <v>156.1</v>
      </c>
      <c r="W78" s="41" t="s">
        <v>52</v>
      </c>
      <c r="X78" s="41"/>
      <c r="Y78" s="41"/>
      <c r="Z78" s="41"/>
      <c r="AA78" s="41" t="s">
        <v>52</v>
      </c>
      <c r="AB78" s="41" t="s">
        <v>52</v>
      </c>
      <c r="AC78" s="41" t="s">
        <v>52</v>
      </c>
      <c r="AD78" s="41" t="s">
        <v>52</v>
      </c>
      <c r="AE78" s="41" t="s">
        <v>52</v>
      </c>
      <c r="AF78" s="41" t="s">
        <v>52</v>
      </c>
    </row>
    <row r="79" s="1" customFormat="1" customHeight="1" spans="1:32">
      <c r="A79" s="37">
        <v>73</v>
      </c>
      <c r="B79" s="37" t="s">
        <v>58</v>
      </c>
      <c r="C79" s="38" t="s">
        <v>87</v>
      </c>
      <c r="D79" s="38" t="s">
        <v>59</v>
      </c>
      <c r="E79" s="38" t="s">
        <v>87</v>
      </c>
      <c r="F79" s="38" t="s">
        <v>344</v>
      </c>
      <c r="G79" s="39" t="s">
        <v>345</v>
      </c>
      <c r="H79" s="38" t="s">
        <v>70</v>
      </c>
      <c r="I79" s="42" t="s">
        <v>346</v>
      </c>
      <c r="J79" s="38" t="s">
        <v>87</v>
      </c>
      <c r="K79" s="38" t="s">
        <v>347</v>
      </c>
      <c r="L79" s="38" t="s">
        <v>66</v>
      </c>
      <c r="M79" s="38">
        <v>18</v>
      </c>
      <c r="N79" s="38">
        <v>63</v>
      </c>
      <c r="O79" s="38">
        <v>34</v>
      </c>
      <c r="P79" s="38">
        <v>106</v>
      </c>
      <c r="Q79" s="43"/>
      <c r="R79" s="44"/>
      <c r="S79" s="44">
        <v>59.8</v>
      </c>
      <c r="T79" s="43"/>
      <c r="U79" s="44"/>
      <c r="V79" s="43">
        <f t="shared" si="1"/>
        <v>59.8</v>
      </c>
      <c r="W79" s="41" t="s">
        <v>52</v>
      </c>
      <c r="X79" s="41"/>
      <c r="Y79" s="41"/>
      <c r="Z79" s="41"/>
      <c r="AA79" s="41" t="s">
        <v>52</v>
      </c>
      <c r="AB79" s="41" t="s">
        <v>52</v>
      </c>
      <c r="AC79" s="41" t="s">
        <v>52</v>
      </c>
      <c r="AD79" s="41" t="s">
        <v>52</v>
      </c>
      <c r="AE79" s="41" t="s">
        <v>52</v>
      </c>
      <c r="AF79" s="41" t="s">
        <v>52</v>
      </c>
    </row>
    <row r="80" s="1" customFormat="1" customHeight="1" spans="1:32">
      <c r="A80" s="37">
        <v>74</v>
      </c>
      <c r="B80" s="37" t="s">
        <v>58</v>
      </c>
      <c r="C80" s="38" t="s">
        <v>59</v>
      </c>
      <c r="D80" s="38" t="s">
        <v>59</v>
      </c>
      <c r="E80" s="38" t="s">
        <v>59</v>
      </c>
      <c r="F80" s="38" t="s">
        <v>348</v>
      </c>
      <c r="G80" s="38" t="s">
        <v>349</v>
      </c>
      <c r="H80" s="38" t="s">
        <v>62</v>
      </c>
      <c r="I80" s="42" t="s">
        <v>350</v>
      </c>
      <c r="J80" s="38" t="s">
        <v>64</v>
      </c>
      <c r="K80" s="38" t="s">
        <v>65</v>
      </c>
      <c r="L80" s="38" t="s">
        <v>66</v>
      </c>
      <c r="M80" s="38">
        <v>9940</v>
      </c>
      <c r="N80" s="38">
        <v>29820</v>
      </c>
      <c r="O80" s="38">
        <v>9940</v>
      </c>
      <c r="P80" s="38">
        <v>29820</v>
      </c>
      <c r="Q80" s="43"/>
      <c r="R80" s="39">
        <v>1044.785358</v>
      </c>
      <c r="S80" s="44"/>
      <c r="T80" s="43"/>
      <c r="U80" s="44"/>
      <c r="V80" s="43">
        <f t="shared" si="1"/>
        <v>1044.785358</v>
      </c>
      <c r="W80" s="41" t="s">
        <v>52</v>
      </c>
      <c r="X80" s="41"/>
      <c r="Y80" s="41"/>
      <c r="Z80" s="41"/>
      <c r="AA80" s="41" t="s">
        <v>52</v>
      </c>
      <c r="AB80" s="41" t="s">
        <v>52</v>
      </c>
      <c r="AC80" s="41" t="s">
        <v>52</v>
      </c>
      <c r="AD80" s="41" t="s">
        <v>52</v>
      </c>
      <c r="AE80" s="41" t="s">
        <v>52</v>
      </c>
      <c r="AF80" s="41" t="s">
        <v>52</v>
      </c>
    </row>
    <row r="81" s="1" customFormat="1" customHeight="1" spans="1:32">
      <c r="A81" s="37">
        <v>75</v>
      </c>
      <c r="B81" s="37" t="s">
        <v>58</v>
      </c>
      <c r="C81" s="38" t="s">
        <v>59</v>
      </c>
      <c r="D81" s="38" t="s">
        <v>59</v>
      </c>
      <c r="E81" s="38" t="s">
        <v>59</v>
      </c>
      <c r="F81" s="38" t="s">
        <v>351</v>
      </c>
      <c r="G81" s="38" t="s">
        <v>352</v>
      </c>
      <c r="H81" s="38" t="s">
        <v>70</v>
      </c>
      <c r="I81" s="42" t="s">
        <v>353</v>
      </c>
      <c r="J81" s="38" t="s">
        <v>354</v>
      </c>
      <c r="K81" s="38" t="s">
        <v>355</v>
      </c>
      <c r="L81" s="38" t="s">
        <v>66</v>
      </c>
      <c r="M81" s="38">
        <v>35</v>
      </c>
      <c r="N81" s="38">
        <v>160</v>
      </c>
      <c r="O81" s="38">
        <v>220</v>
      </c>
      <c r="P81" s="38">
        <v>450</v>
      </c>
      <c r="Q81" s="43"/>
      <c r="R81" s="44"/>
      <c r="S81" s="44">
        <f>43.1-0.05</f>
        <v>43.05</v>
      </c>
      <c r="T81" s="43"/>
      <c r="U81" s="44"/>
      <c r="V81" s="43">
        <f t="shared" si="1"/>
        <v>43.05</v>
      </c>
      <c r="W81" s="41" t="s">
        <v>52</v>
      </c>
      <c r="X81" s="41"/>
      <c r="Y81" s="41"/>
      <c r="Z81" s="41"/>
      <c r="AA81" s="41" t="s">
        <v>52</v>
      </c>
      <c r="AB81" s="41" t="s">
        <v>52</v>
      </c>
      <c r="AC81" s="41" t="s">
        <v>52</v>
      </c>
      <c r="AD81" s="41" t="s">
        <v>52</v>
      </c>
      <c r="AE81" s="41" t="s">
        <v>52</v>
      </c>
      <c r="AF81" s="41" t="s">
        <v>52</v>
      </c>
    </row>
    <row r="82" s="1" customFormat="1" customHeight="1" spans="1:32">
      <c r="A82" s="37">
        <v>76</v>
      </c>
      <c r="B82" s="37" t="s">
        <v>58</v>
      </c>
      <c r="C82" s="38" t="s">
        <v>59</v>
      </c>
      <c r="D82" s="38" t="s">
        <v>59</v>
      </c>
      <c r="E82" s="38" t="s">
        <v>59</v>
      </c>
      <c r="F82" s="38" t="s">
        <v>356</v>
      </c>
      <c r="G82" s="38" t="s">
        <v>357</v>
      </c>
      <c r="H82" s="38" t="s">
        <v>62</v>
      </c>
      <c r="I82" s="42" t="s">
        <v>358</v>
      </c>
      <c r="J82" s="38" t="s">
        <v>359</v>
      </c>
      <c r="K82" s="38" t="s">
        <v>360</v>
      </c>
      <c r="L82" s="38" t="s">
        <v>66</v>
      </c>
      <c r="M82" s="38">
        <v>40</v>
      </c>
      <c r="N82" s="38">
        <v>132</v>
      </c>
      <c r="O82" s="38">
        <v>100</v>
      </c>
      <c r="P82" s="38">
        <v>324</v>
      </c>
      <c r="Q82" s="43"/>
      <c r="R82" s="44"/>
      <c r="S82" s="44">
        <f>41-15.79</f>
        <v>25.21</v>
      </c>
      <c r="T82" s="43"/>
      <c r="U82" s="44"/>
      <c r="V82" s="43">
        <f t="shared" si="1"/>
        <v>25.21</v>
      </c>
      <c r="W82" s="41" t="s">
        <v>52</v>
      </c>
      <c r="X82" s="41"/>
      <c r="Y82" s="41"/>
      <c r="Z82" s="41"/>
      <c r="AA82" s="41" t="s">
        <v>52</v>
      </c>
      <c r="AB82" s="41" t="s">
        <v>52</v>
      </c>
      <c r="AC82" s="41" t="s">
        <v>52</v>
      </c>
      <c r="AD82" s="41" t="s">
        <v>52</v>
      </c>
      <c r="AE82" s="41" t="s">
        <v>52</v>
      </c>
      <c r="AF82" s="41" t="s">
        <v>52</v>
      </c>
    </row>
    <row r="83" s="1" customFormat="1" customHeight="1" spans="1:32">
      <c r="A83" s="37">
        <v>77</v>
      </c>
      <c r="B83" s="37" t="s">
        <v>58</v>
      </c>
      <c r="C83" s="38" t="s">
        <v>59</v>
      </c>
      <c r="D83" s="38" t="s">
        <v>59</v>
      </c>
      <c r="E83" s="38" t="s">
        <v>59</v>
      </c>
      <c r="F83" s="38" t="s">
        <v>361</v>
      </c>
      <c r="G83" s="38" t="s">
        <v>362</v>
      </c>
      <c r="H83" s="38" t="s">
        <v>70</v>
      </c>
      <c r="I83" s="42" t="s">
        <v>363</v>
      </c>
      <c r="J83" s="38" t="s">
        <v>364</v>
      </c>
      <c r="K83" s="38" t="s">
        <v>365</v>
      </c>
      <c r="L83" s="38" t="s">
        <v>66</v>
      </c>
      <c r="M83" s="38">
        <v>8</v>
      </c>
      <c r="N83" s="38">
        <v>28</v>
      </c>
      <c r="O83" s="38">
        <v>25</v>
      </c>
      <c r="P83" s="38">
        <v>74</v>
      </c>
      <c r="Q83" s="43"/>
      <c r="R83" s="44"/>
      <c r="S83" s="44">
        <f>21.57-10.47</f>
        <v>11.1</v>
      </c>
      <c r="T83" s="43"/>
      <c r="U83" s="44"/>
      <c r="V83" s="43">
        <f t="shared" si="1"/>
        <v>11.1</v>
      </c>
      <c r="W83" s="41" t="s">
        <v>52</v>
      </c>
      <c r="X83" s="41"/>
      <c r="Y83" s="41"/>
      <c r="Z83" s="41"/>
      <c r="AA83" s="41" t="s">
        <v>52</v>
      </c>
      <c r="AB83" s="41" t="s">
        <v>52</v>
      </c>
      <c r="AC83" s="41" t="s">
        <v>52</v>
      </c>
      <c r="AD83" s="41" t="s">
        <v>52</v>
      </c>
      <c r="AE83" s="41" t="s">
        <v>52</v>
      </c>
      <c r="AF83" s="41" t="s">
        <v>52</v>
      </c>
    </row>
    <row r="84" s="1" customFormat="1" customHeight="1" spans="1:32">
      <c r="A84" s="37">
        <v>78</v>
      </c>
      <c r="B84" s="37" t="s">
        <v>58</v>
      </c>
      <c r="C84" s="38" t="s">
        <v>59</v>
      </c>
      <c r="D84" s="38" t="s">
        <v>59</v>
      </c>
      <c r="E84" s="38" t="s">
        <v>59</v>
      </c>
      <c r="F84" s="38" t="s">
        <v>366</v>
      </c>
      <c r="G84" s="38" t="s">
        <v>367</v>
      </c>
      <c r="H84" s="38" t="s">
        <v>62</v>
      </c>
      <c r="I84" s="42" t="s">
        <v>368</v>
      </c>
      <c r="J84" s="38" t="s">
        <v>369</v>
      </c>
      <c r="K84" s="38" t="s">
        <v>370</v>
      </c>
      <c r="L84" s="38" t="s">
        <v>66</v>
      </c>
      <c r="M84" s="38">
        <v>15</v>
      </c>
      <c r="N84" s="38">
        <v>46</v>
      </c>
      <c r="O84" s="38">
        <v>35</v>
      </c>
      <c r="P84" s="38">
        <v>96</v>
      </c>
      <c r="Q84" s="43"/>
      <c r="R84" s="44"/>
      <c r="S84" s="44">
        <f>32.35-10.76</f>
        <v>21.59</v>
      </c>
      <c r="T84" s="43"/>
      <c r="U84" s="44"/>
      <c r="V84" s="43">
        <f t="shared" si="1"/>
        <v>21.59</v>
      </c>
      <c r="W84" s="41" t="s">
        <v>52</v>
      </c>
      <c r="X84" s="41"/>
      <c r="Y84" s="41"/>
      <c r="Z84" s="41"/>
      <c r="AA84" s="41" t="s">
        <v>52</v>
      </c>
      <c r="AB84" s="41" t="s">
        <v>52</v>
      </c>
      <c r="AC84" s="41" t="s">
        <v>52</v>
      </c>
      <c r="AD84" s="41" t="s">
        <v>52</v>
      </c>
      <c r="AE84" s="41" t="s">
        <v>52</v>
      </c>
      <c r="AF84" s="41" t="s">
        <v>52</v>
      </c>
    </row>
    <row r="85" s="1" customFormat="1" customHeight="1" spans="1:32">
      <c r="A85" s="37">
        <v>79</v>
      </c>
      <c r="B85" s="37" t="s">
        <v>58</v>
      </c>
      <c r="C85" s="38" t="s">
        <v>64</v>
      </c>
      <c r="D85" s="38" t="s">
        <v>59</v>
      </c>
      <c r="E85" s="38" t="s">
        <v>59</v>
      </c>
      <c r="F85" s="38" t="s">
        <v>371</v>
      </c>
      <c r="G85" s="38" t="s">
        <v>372</v>
      </c>
      <c r="H85" s="38" t="s">
        <v>70</v>
      </c>
      <c r="I85" s="42" t="s">
        <v>373</v>
      </c>
      <c r="J85" s="38" t="s">
        <v>64</v>
      </c>
      <c r="K85" s="38" t="s">
        <v>65</v>
      </c>
      <c r="L85" s="38" t="s">
        <v>66</v>
      </c>
      <c r="M85" s="38">
        <v>121</v>
      </c>
      <c r="N85" s="38">
        <v>363</v>
      </c>
      <c r="O85" s="38">
        <v>656</v>
      </c>
      <c r="P85" s="38">
        <v>2100</v>
      </c>
      <c r="Q85" s="43"/>
      <c r="R85" s="44"/>
      <c r="S85" s="44">
        <f>190-175.03405</f>
        <v>14.96595</v>
      </c>
      <c r="T85" s="43"/>
      <c r="U85" s="44"/>
      <c r="V85" s="43">
        <f t="shared" ref="V85:V102" si="2">U85+T85+S85+R85</f>
        <v>14.96595</v>
      </c>
      <c r="W85" s="41" t="s">
        <v>52</v>
      </c>
      <c r="X85" s="41"/>
      <c r="Y85" s="41"/>
      <c r="Z85" s="41"/>
      <c r="AA85" s="41" t="s">
        <v>52</v>
      </c>
      <c r="AB85" s="41" t="s">
        <v>52</v>
      </c>
      <c r="AC85" s="41" t="s">
        <v>52</v>
      </c>
      <c r="AD85" s="41" t="s">
        <v>52</v>
      </c>
      <c r="AE85" s="41" t="s">
        <v>52</v>
      </c>
      <c r="AF85" s="41" t="s">
        <v>52</v>
      </c>
    </row>
    <row r="86" s="1" customFormat="1" customHeight="1" spans="1:32">
      <c r="A86" s="37">
        <v>80</v>
      </c>
      <c r="B86" s="37" t="s">
        <v>374</v>
      </c>
      <c r="C86" s="38" t="s">
        <v>59</v>
      </c>
      <c r="D86" s="38" t="s">
        <v>59</v>
      </c>
      <c r="E86" s="38" t="s">
        <v>59</v>
      </c>
      <c r="F86" s="38" t="s">
        <v>375</v>
      </c>
      <c r="G86" s="38" t="s">
        <v>376</v>
      </c>
      <c r="H86" s="38" t="s">
        <v>62</v>
      </c>
      <c r="I86" s="42" t="s">
        <v>377</v>
      </c>
      <c r="J86" s="38" t="s">
        <v>64</v>
      </c>
      <c r="K86" s="38" t="s">
        <v>65</v>
      </c>
      <c r="L86" s="38" t="s">
        <v>66</v>
      </c>
      <c r="M86" s="38">
        <v>16200</v>
      </c>
      <c r="N86" s="38">
        <v>48600</v>
      </c>
      <c r="O86" s="38">
        <v>16200</v>
      </c>
      <c r="P86" s="38">
        <v>48600</v>
      </c>
      <c r="Q86" s="43"/>
      <c r="R86" s="44">
        <v>80</v>
      </c>
      <c r="S86" s="44">
        <f>810-60.8</f>
        <v>749.2</v>
      </c>
      <c r="T86" s="43"/>
      <c r="U86" s="44"/>
      <c r="V86" s="43">
        <f t="shared" si="2"/>
        <v>829.2</v>
      </c>
      <c r="W86" s="41" t="s">
        <v>52</v>
      </c>
      <c r="X86" s="41"/>
      <c r="Y86" s="41"/>
      <c r="Z86" s="41"/>
      <c r="AA86" s="41" t="s">
        <v>52</v>
      </c>
      <c r="AB86" s="41" t="s">
        <v>52</v>
      </c>
      <c r="AC86" s="41" t="s">
        <v>52</v>
      </c>
      <c r="AD86" s="41" t="s">
        <v>52</v>
      </c>
      <c r="AE86" s="41" t="s">
        <v>52</v>
      </c>
      <c r="AF86" s="41" t="s">
        <v>52</v>
      </c>
    </row>
    <row r="87" s="1" customFormat="1" customHeight="1" spans="1:32">
      <c r="A87" s="37">
        <v>81</v>
      </c>
      <c r="B87" s="38" t="s">
        <v>43</v>
      </c>
      <c r="C87" s="38" t="s">
        <v>378</v>
      </c>
      <c r="D87" s="38" t="s">
        <v>378</v>
      </c>
      <c r="E87" s="38" t="s">
        <v>378</v>
      </c>
      <c r="F87" s="38" t="s">
        <v>379</v>
      </c>
      <c r="G87" s="38" t="s">
        <v>380</v>
      </c>
      <c r="H87" s="38" t="s">
        <v>70</v>
      </c>
      <c r="I87" s="42" t="s">
        <v>381</v>
      </c>
      <c r="J87" s="38" t="s">
        <v>232</v>
      </c>
      <c r="K87" s="38" t="s">
        <v>382</v>
      </c>
      <c r="L87" s="38" t="s">
        <v>66</v>
      </c>
      <c r="M87" s="38">
        <v>15</v>
      </c>
      <c r="N87" s="38">
        <v>43</v>
      </c>
      <c r="O87" s="38">
        <v>163</v>
      </c>
      <c r="P87" s="38">
        <v>488</v>
      </c>
      <c r="Q87" s="43"/>
      <c r="R87" s="44">
        <v>85</v>
      </c>
      <c r="S87" s="44"/>
      <c r="T87" s="43"/>
      <c r="U87" s="44"/>
      <c r="V87" s="43">
        <f t="shared" si="2"/>
        <v>85</v>
      </c>
      <c r="W87" s="41" t="s">
        <v>52</v>
      </c>
      <c r="X87" s="41"/>
      <c r="Y87" s="41"/>
      <c r="Z87" s="41"/>
      <c r="AA87" s="41" t="s">
        <v>52</v>
      </c>
      <c r="AB87" s="41" t="s">
        <v>52</v>
      </c>
      <c r="AC87" s="41" t="s">
        <v>52</v>
      </c>
      <c r="AD87" s="41" t="s">
        <v>52</v>
      </c>
      <c r="AE87" s="41" t="s">
        <v>52</v>
      </c>
      <c r="AF87" s="41" t="s">
        <v>52</v>
      </c>
    </row>
    <row r="88" s="1" customFormat="1" customHeight="1" spans="1:32">
      <c r="A88" s="37">
        <v>82</v>
      </c>
      <c r="B88" s="38" t="s">
        <v>43</v>
      </c>
      <c r="C88" s="38" t="s">
        <v>73</v>
      </c>
      <c r="D88" s="38" t="s">
        <v>59</v>
      </c>
      <c r="E88" s="38" t="s">
        <v>73</v>
      </c>
      <c r="F88" s="38" t="s">
        <v>383</v>
      </c>
      <c r="G88" s="38" t="s">
        <v>384</v>
      </c>
      <c r="H88" s="38" t="s">
        <v>70</v>
      </c>
      <c r="I88" s="42" t="s">
        <v>385</v>
      </c>
      <c r="J88" s="38" t="s">
        <v>73</v>
      </c>
      <c r="K88" s="38" t="s">
        <v>386</v>
      </c>
      <c r="L88" s="38" t="s">
        <v>66</v>
      </c>
      <c r="M88" s="38">
        <v>36</v>
      </c>
      <c r="N88" s="38">
        <v>118</v>
      </c>
      <c r="O88" s="38">
        <v>121</v>
      </c>
      <c r="P88" s="38">
        <v>445</v>
      </c>
      <c r="Q88" s="43"/>
      <c r="R88" s="44">
        <v>34.951343</v>
      </c>
      <c r="S88" s="44"/>
      <c r="T88" s="43"/>
      <c r="U88" s="44"/>
      <c r="V88" s="43">
        <f t="shared" si="2"/>
        <v>34.951343</v>
      </c>
      <c r="W88" s="41" t="s">
        <v>52</v>
      </c>
      <c r="X88" s="41"/>
      <c r="Y88" s="41"/>
      <c r="Z88" s="41"/>
      <c r="AA88" s="41" t="s">
        <v>52</v>
      </c>
      <c r="AB88" s="41" t="s">
        <v>52</v>
      </c>
      <c r="AC88" s="41" t="s">
        <v>52</v>
      </c>
      <c r="AD88" s="41" t="s">
        <v>52</v>
      </c>
      <c r="AE88" s="41" t="s">
        <v>52</v>
      </c>
      <c r="AF88" s="41" t="s">
        <v>52</v>
      </c>
    </row>
    <row r="89" s="1" customFormat="1" customHeight="1" spans="1:32">
      <c r="A89" s="37">
        <v>83</v>
      </c>
      <c r="B89" s="38" t="s">
        <v>43</v>
      </c>
      <c r="C89" s="38" t="s">
        <v>378</v>
      </c>
      <c r="D89" s="38" t="s">
        <v>378</v>
      </c>
      <c r="E89" s="38" t="s">
        <v>378</v>
      </c>
      <c r="F89" s="38" t="s">
        <v>387</v>
      </c>
      <c r="G89" s="38" t="s">
        <v>388</v>
      </c>
      <c r="H89" s="38" t="s">
        <v>62</v>
      </c>
      <c r="I89" s="42" t="s">
        <v>389</v>
      </c>
      <c r="J89" s="38" t="s">
        <v>269</v>
      </c>
      <c r="K89" s="38" t="s">
        <v>390</v>
      </c>
      <c r="L89" s="38" t="s">
        <v>66</v>
      </c>
      <c r="M89" s="38">
        <v>6</v>
      </c>
      <c r="N89" s="38">
        <v>18</v>
      </c>
      <c r="O89" s="38">
        <v>74</v>
      </c>
      <c r="P89" s="38">
        <v>220</v>
      </c>
      <c r="Q89" s="43"/>
      <c r="R89" s="44">
        <v>46.65</v>
      </c>
      <c r="S89" s="44"/>
      <c r="T89" s="43"/>
      <c r="U89" s="44"/>
      <c r="V89" s="43">
        <f t="shared" si="2"/>
        <v>46.65</v>
      </c>
      <c r="W89" s="41" t="s">
        <v>52</v>
      </c>
      <c r="X89" s="41"/>
      <c r="Y89" s="41"/>
      <c r="Z89" s="41"/>
      <c r="AA89" s="41" t="s">
        <v>52</v>
      </c>
      <c r="AB89" s="41" t="s">
        <v>52</v>
      </c>
      <c r="AC89" s="41" t="s">
        <v>52</v>
      </c>
      <c r="AD89" s="41" t="s">
        <v>52</v>
      </c>
      <c r="AE89" s="41" t="s">
        <v>52</v>
      </c>
      <c r="AF89" s="41" t="s">
        <v>52</v>
      </c>
    </row>
    <row r="90" s="1" customFormat="1" customHeight="1" spans="1:32">
      <c r="A90" s="37">
        <v>84</v>
      </c>
      <c r="B90" s="38" t="s">
        <v>43</v>
      </c>
      <c r="C90" s="38" t="s">
        <v>378</v>
      </c>
      <c r="D90" s="38" t="s">
        <v>378</v>
      </c>
      <c r="E90" s="38" t="s">
        <v>378</v>
      </c>
      <c r="F90" s="38" t="s">
        <v>391</v>
      </c>
      <c r="G90" s="38" t="s">
        <v>392</v>
      </c>
      <c r="H90" s="38" t="s">
        <v>70</v>
      </c>
      <c r="I90" s="42" t="s">
        <v>393</v>
      </c>
      <c r="J90" s="38" t="s">
        <v>92</v>
      </c>
      <c r="K90" s="38" t="s">
        <v>394</v>
      </c>
      <c r="L90" s="38" t="s">
        <v>51</v>
      </c>
      <c r="M90" s="38">
        <v>11</v>
      </c>
      <c r="N90" s="38">
        <v>32</v>
      </c>
      <c r="O90" s="38">
        <v>116</v>
      </c>
      <c r="P90" s="38">
        <v>347</v>
      </c>
      <c r="Q90" s="43"/>
      <c r="R90" s="44">
        <v>31.7</v>
      </c>
      <c r="S90" s="44"/>
      <c r="T90" s="43"/>
      <c r="U90" s="44"/>
      <c r="V90" s="43">
        <f t="shared" si="2"/>
        <v>31.7</v>
      </c>
      <c r="W90" s="41" t="s">
        <v>52</v>
      </c>
      <c r="X90" s="41"/>
      <c r="Y90" s="41"/>
      <c r="Z90" s="41"/>
      <c r="AA90" s="41" t="s">
        <v>52</v>
      </c>
      <c r="AB90" s="41" t="s">
        <v>52</v>
      </c>
      <c r="AC90" s="41" t="s">
        <v>52</v>
      </c>
      <c r="AD90" s="41" t="s">
        <v>52</v>
      </c>
      <c r="AE90" s="41" t="s">
        <v>52</v>
      </c>
      <c r="AF90" s="41" t="s">
        <v>52</v>
      </c>
    </row>
    <row r="91" s="1" customFormat="1" customHeight="1" spans="1:32">
      <c r="A91" s="37">
        <v>85</v>
      </c>
      <c r="B91" s="38" t="s">
        <v>43</v>
      </c>
      <c r="C91" s="38" t="s">
        <v>378</v>
      </c>
      <c r="D91" s="38" t="s">
        <v>378</v>
      </c>
      <c r="E91" s="38" t="s">
        <v>378</v>
      </c>
      <c r="F91" s="38" t="s">
        <v>395</v>
      </c>
      <c r="G91" s="38" t="s">
        <v>396</v>
      </c>
      <c r="H91" s="38" t="s">
        <v>62</v>
      </c>
      <c r="I91" s="42" t="s">
        <v>397</v>
      </c>
      <c r="J91" s="38" t="s">
        <v>110</v>
      </c>
      <c r="K91" s="38" t="s">
        <v>398</v>
      </c>
      <c r="L91" s="38" t="s">
        <v>51</v>
      </c>
      <c r="M91" s="38">
        <v>9</v>
      </c>
      <c r="N91" s="38">
        <v>27</v>
      </c>
      <c r="O91" s="38">
        <v>127</v>
      </c>
      <c r="P91" s="38">
        <v>381</v>
      </c>
      <c r="Q91" s="43"/>
      <c r="R91" s="44">
        <v>22.5</v>
      </c>
      <c r="S91" s="44"/>
      <c r="T91" s="43"/>
      <c r="U91" s="44"/>
      <c r="V91" s="43">
        <f t="shared" si="2"/>
        <v>22.5</v>
      </c>
      <c r="W91" s="41" t="s">
        <v>52</v>
      </c>
      <c r="X91" s="41"/>
      <c r="Y91" s="41"/>
      <c r="Z91" s="41"/>
      <c r="AA91" s="41" t="s">
        <v>52</v>
      </c>
      <c r="AB91" s="41" t="s">
        <v>52</v>
      </c>
      <c r="AC91" s="41" t="s">
        <v>52</v>
      </c>
      <c r="AD91" s="41" t="s">
        <v>52</v>
      </c>
      <c r="AE91" s="41" t="s">
        <v>52</v>
      </c>
      <c r="AF91" s="41" t="s">
        <v>52</v>
      </c>
    </row>
    <row r="92" s="1" customFormat="1" customHeight="1" spans="1:32">
      <c r="A92" s="37">
        <v>86</v>
      </c>
      <c r="B92" s="38" t="s">
        <v>43</v>
      </c>
      <c r="C92" s="38" t="s">
        <v>378</v>
      </c>
      <c r="D92" s="38" t="s">
        <v>378</v>
      </c>
      <c r="E92" s="38" t="s">
        <v>378</v>
      </c>
      <c r="F92" s="38" t="s">
        <v>399</v>
      </c>
      <c r="G92" s="38" t="s">
        <v>400</v>
      </c>
      <c r="H92" s="38" t="s">
        <v>70</v>
      </c>
      <c r="I92" s="42" t="s">
        <v>401</v>
      </c>
      <c r="J92" s="38" t="s">
        <v>214</v>
      </c>
      <c r="K92" s="38" t="s">
        <v>402</v>
      </c>
      <c r="L92" s="38" t="s">
        <v>51</v>
      </c>
      <c r="M92" s="38">
        <v>4</v>
      </c>
      <c r="N92" s="38">
        <v>12</v>
      </c>
      <c r="O92" s="38">
        <v>139</v>
      </c>
      <c r="P92" s="38">
        <v>416</v>
      </c>
      <c r="Q92" s="43"/>
      <c r="R92" s="44">
        <v>87.32</v>
      </c>
      <c r="S92" s="44"/>
      <c r="T92" s="43"/>
      <c r="U92" s="44"/>
      <c r="V92" s="43">
        <f t="shared" si="2"/>
        <v>87.32</v>
      </c>
      <c r="W92" s="41" t="s">
        <v>52</v>
      </c>
      <c r="X92" s="41"/>
      <c r="Y92" s="41"/>
      <c r="Z92" s="41"/>
      <c r="AA92" s="41" t="s">
        <v>52</v>
      </c>
      <c r="AB92" s="41" t="s">
        <v>52</v>
      </c>
      <c r="AC92" s="41" t="s">
        <v>52</v>
      </c>
      <c r="AD92" s="41" t="s">
        <v>52</v>
      </c>
      <c r="AE92" s="41" t="s">
        <v>52</v>
      </c>
      <c r="AF92" s="41" t="s">
        <v>52</v>
      </c>
    </row>
    <row r="93" s="1" customFormat="1" customHeight="1" spans="1:32">
      <c r="A93" s="37">
        <v>87</v>
      </c>
      <c r="B93" s="38" t="s">
        <v>43</v>
      </c>
      <c r="C93" s="38" t="s">
        <v>378</v>
      </c>
      <c r="D93" s="38" t="s">
        <v>378</v>
      </c>
      <c r="E93" s="38" t="s">
        <v>378</v>
      </c>
      <c r="F93" s="38" t="s">
        <v>403</v>
      </c>
      <c r="G93" s="38" t="s">
        <v>404</v>
      </c>
      <c r="H93" s="38" t="s">
        <v>62</v>
      </c>
      <c r="I93" s="42" t="s">
        <v>405</v>
      </c>
      <c r="J93" s="38" t="s">
        <v>119</v>
      </c>
      <c r="K93" s="38" t="s">
        <v>406</v>
      </c>
      <c r="L93" s="38" t="s">
        <v>66</v>
      </c>
      <c r="M93" s="38">
        <v>9</v>
      </c>
      <c r="N93" s="38">
        <v>25</v>
      </c>
      <c r="O93" s="38">
        <v>109</v>
      </c>
      <c r="P93" s="38">
        <v>325</v>
      </c>
      <c r="Q93" s="43"/>
      <c r="R93" s="44">
        <v>36.5</v>
      </c>
      <c r="S93" s="44"/>
      <c r="T93" s="43"/>
      <c r="U93" s="44"/>
      <c r="V93" s="43">
        <f t="shared" si="2"/>
        <v>36.5</v>
      </c>
      <c r="W93" s="41" t="s">
        <v>52</v>
      </c>
      <c r="X93" s="41"/>
      <c r="Y93" s="41"/>
      <c r="Z93" s="41"/>
      <c r="AA93" s="41" t="s">
        <v>52</v>
      </c>
      <c r="AB93" s="41" t="s">
        <v>52</v>
      </c>
      <c r="AC93" s="41" t="s">
        <v>52</v>
      </c>
      <c r="AD93" s="41" t="s">
        <v>52</v>
      </c>
      <c r="AE93" s="41" t="s">
        <v>52</v>
      </c>
      <c r="AF93" s="41" t="s">
        <v>52</v>
      </c>
    </row>
    <row r="94" s="1" customFormat="1" customHeight="1" spans="1:32">
      <c r="A94" s="37">
        <v>88</v>
      </c>
      <c r="B94" s="38" t="s">
        <v>43</v>
      </c>
      <c r="C94" s="38" t="s">
        <v>378</v>
      </c>
      <c r="D94" s="38" t="s">
        <v>378</v>
      </c>
      <c r="E94" s="38" t="s">
        <v>378</v>
      </c>
      <c r="F94" s="38" t="s">
        <v>407</v>
      </c>
      <c r="G94" s="39" t="s">
        <v>408</v>
      </c>
      <c r="H94" s="38" t="s">
        <v>409</v>
      </c>
      <c r="I94" s="42" t="s">
        <v>410</v>
      </c>
      <c r="J94" s="38" t="s">
        <v>53</v>
      </c>
      <c r="K94" s="38" t="s">
        <v>411</v>
      </c>
      <c r="L94" s="38" t="s">
        <v>51</v>
      </c>
      <c r="M94" s="39">
        <v>9</v>
      </c>
      <c r="N94" s="39">
        <v>18</v>
      </c>
      <c r="O94" s="39">
        <v>111</v>
      </c>
      <c r="P94" s="39">
        <v>339</v>
      </c>
      <c r="Q94" s="43"/>
      <c r="R94" s="44">
        <v>39.42</v>
      </c>
      <c r="S94" s="44"/>
      <c r="T94" s="43"/>
      <c r="U94" s="44">
        <v>3.42</v>
      </c>
      <c r="V94" s="43">
        <f t="shared" si="2"/>
        <v>42.84</v>
      </c>
      <c r="W94" s="41" t="s">
        <v>52</v>
      </c>
      <c r="X94" s="41"/>
      <c r="Y94" s="41"/>
      <c r="Z94" s="41"/>
      <c r="AA94" s="41" t="s">
        <v>52</v>
      </c>
      <c r="AB94" s="41" t="s">
        <v>52</v>
      </c>
      <c r="AC94" s="41" t="s">
        <v>52</v>
      </c>
      <c r="AD94" s="41" t="s">
        <v>52</v>
      </c>
      <c r="AE94" s="41" t="s">
        <v>52</v>
      </c>
      <c r="AF94" s="41" t="s">
        <v>52</v>
      </c>
    </row>
    <row r="95" s="1" customFormat="1" customHeight="1" spans="1:32">
      <c r="A95" s="37">
        <v>89</v>
      </c>
      <c r="B95" s="38" t="s">
        <v>43</v>
      </c>
      <c r="C95" s="38" t="s">
        <v>378</v>
      </c>
      <c r="D95" s="38" t="s">
        <v>378</v>
      </c>
      <c r="E95" s="38" t="s">
        <v>378</v>
      </c>
      <c r="F95" s="38" t="s">
        <v>412</v>
      </c>
      <c r="G95" s="38" t="s">
        <v>413</v>
      </c>
      <c r="H95" s="38" t="s">
        <v>62</v>
      </c>
      <c r="I95" s="42" t="s">
        <v>414</v>
      </c>
      <c r="J95" s="38" t="s">
        <v>227</v>
      </c>
      <c r="K95" s="38" t="s">
        <v>415</v>
      </c>
      <c r="L95" s="38" t="s">
        <v>51</v>
      </c>
      <c r="M95" s="38">
        <v>5</v>
      </c>
      <c r="N95" s="38">
        <v>14</v>
      </c>
      <c r="O95" s="38">
        <v>19</v>
      </c>
      <c r="P95" s="38">
        <v>55</v>
      </c>
      <c r="Q95" s="43"/>
      <c r="R95" s="44">
        <v>37.96</v>
      </c>
      <c r="S95" s="44"/>
      <c r="T95" s="43"/>
      <c r="U95" s="44"/>
      <c r="V95" s="43">
        <f t="shared" si="2"/>
        <v>37.96</v>
      </c>
      <c r="W95" s="41" t="s">
        <v>52</v>
      </c>
      <c r="X95" s="41"/>
      <c r="Y95" s="41"/>
      <c r="Z95" s="41"/>
      <c r="AA95" s="41" t="s">
        <v>52</v>
      </c>
      <c r="AB95" s="41" t="s">
        <v>52</v>
      </c>
      <c r="AC95" s="41" t="s">
        <v>52</v>
      </c>
      <c r="AD95" s="41" t="s">
        <v>52</v>
      </c>
      <c r="AE95" s="41" t="s">
        <v>52</v>
      </c>
      <c r="AF95" s="41" t="s">
        <v>52</v>
      </c>
    </row>
    <row r="96" s="1" customFormat="1" customHeight="1" spans="1:32">
      <c r="A96" s="37">
        <v>90</v>
      </c>
      <c r="B96" s="38" t="s">
        <v>43</v>
      </c>
      <c r="C96" s="38" t="s">
        <v>378</v>
      </c>
      <c r="D96" s="38" t="s">
        <v>378</v>
      </c>
      <c r="E96" s="38" t="s">
        <v>378</v>
      </c>
      <c r="F96" s="38" t="s">
        <v>416</v>
      </c>
      <c r="G96" s="39" t="s">
        <v>417</v>
      </c>
      <c r="H96" s="38" t="s">
        <v>70</v>
      </c>
      <c r="I96" s="42" t="s">
        <v>418</v>
      </c>
      <c r="J96" s="38" t="s">
        <v>73</v>
      </c>
      <c r="K96" s="38" t="s">
        <v>419</v>
      </c>
      <c r="L96" s="38" t="s">
        <v>66</v>
      </c>
      <c r="M96" s="38">
        <v>4</v>
      </c>
      <c r="N96" s="38">
        <v>11</v>
      </c>
      <c r="O96" s="38">
        <v>55</v>
      </c>
      <c r="P96" s="38">
        <v>163</v>
      </c>
      <c r="Q96" s="43"/>
      <c r="R96" s="44">
        <v>26.2</v>
      </c>
      <c r="S96" s="44"/>
      <c r="T96" s="43"/>
      <c r="U96" s="44"/>
      <c r="V96" s="43">
        <f t="shared" si="2"/>
        <v>26.2</v>
      </c>
      <c r="W96" s="41" t="s">
        <v>52</v>
      </c>
      <c r="X96" s="41"/>
      <c r="Y96" s="41"/>
      <c r="Z96" s="41"/>
      <c r="AA96" s="41" t="s">
        <v>52</v>
      </c>
      <c r="AB96" s="41" t="s">
        <v>52</v>
      </c>
      <c r="AC96" s="41" t="s">
        <v>52</v>
      </c>
      <c r="AD96" s="41" t="s">
        <v>52</v>
      </c>
      <c r="AE96" s="41" t="s">
        <v>52</v>
      </c>
      <c r="AF96" s="41" t="s">
        <v>52</v>
      </c>
    </row>
    <row r="97" s="1" customFormat="1" customHeight="1" spans="1:32">
      <c r="A97" s="37">
        <v>91</v>
      </c>
      <c r="B97" s="38" t="s">
        <v>43</v>
      </c>
      <c r="C97" s="38" t="s">
        <v>269</v>
      </c>
      <c r="D97" s="38" t="s">
        <v>59</v>
      </c>
      <c r="E97" s="38" t="s">
        <v>269</v>
      </c>
      <c r="F97" s="38" t="s">
        <v>420</v>
      </c>
      <c r="G97" s="39" t="s">
        <v>421</v>
      </c>
      <c r="H97" s="38" t="s">
        <v>62</v>
      </c>
      <c r="I97" s="42" t="s">
        <v>422</v>
      </c>
      <c r="J97" s="38" t="s">
        <v>269</v>
      </c>
      <c r="K97" s="38" t="s">
        <v>423</v>
      </c>
      <c r="L97" s="38" t="s">
        <v>51</v>
      </c>
      <c r="M97" s="39">
        <v>85</v>
      </c>
      <c r="N97" s="39">
        <v>268</v>
      </c>
      <c r="O97" s="39">
        <v>362</v>
      </c>
      <c r="P97" s="39">
        <v>1078</v>
      </c>
      <c r="Q97" s="43"/>
      <c r="R97" s="44">
        <v>24</v>
      </c>
      <c r="S97" s="44"/>
      <c r="T97" s="43"/>
      <c r="U97" s="44"/>
      <c r="V97" s="43">
        <f t="shared" si="2"/>
        <v>24</v>
      </c>
      <c r="W97" s="41" t="s">
        <v>52</v>
      </c>
      <c r="X97" s="41"/>
      <c r="Y97" s="41"/>
      <c r="Z97" s="41"/>
      <c r="AA97" s="41" t="s">
        <v>52</v>
      </c>
      <c r="AB97" s="41" t="s">
        <v>52</v>
      </c>
      <c r="AC97" s="41" t="s">
        <v>52</v>
      </c>
      <c r="AD97" s="41" t="s">
        <v>52</v>
      </c>
      <c r="AE97" s="41" t="s">
        <v>52</v>
      </c>
      <c r="AF97" s="41" t="s">
        <v>52</v>
      </c>
    </row>
    <row r="98" s="1" customFormat="1" customHeight="1" spans="1:32">
      <c r="A98" s="37">
        <v>92</v>
      </c>
      <c r="B98" s="37" t="s">
        <v>43</v>
      </c>
      <c r="C98" s="38" t="s">
        <v>97</v>
      </c>
      <c r="D98" s="38" t="s">
        <v>59</v>
      </c>
      <c r="E98" s="38" t="s">
        <v>97</v>
      </c>
      <c r="F98" s="38" t="s">
        <v>424</v>
      </c>
      <c r="G98" s="39" t="s">
        <v>425</v>
      </c>
      <c r="H98" s="38" t="s">
        <v>70</v>
      </c>
      <c r="I98" s="42" t="s">
        <v>426</v>
      </c>
      <c r="J98" s="38" t="s">
        <v>97</v>
      </c>
      <c r="K98" s="38" t="s">
        <v>185</v>
      </c>
      <c r="L98" s="38" t="s">
        <v>51</v>
      </c>
      <c r="M98" s="39">
        <v>18</v>
      </c>
      <c r="N98" s="39">
        <v>41</v>
      </c>
      <c r="O98" s="39">
        <v>52</v>
      </c>
      <c r="P98" s="39">
        <v>162</v>
      </c>
      <c r="Q98" s="43"/>
      <c r="R98" s="44">
        <v>20</v>
      </c>
      <c r="S98" s="44"/>
      <c r="T98" s="43"/>
      <c r="U98" s="44"/>
      <c r="V98" s="43">
        <f t="shared" si="2"/>
        <v>20</v>
      </c>
      <c r="W98" s="41" t="s">
        <v>52</v>
      </c>
      <c r="X98" s="41"/>
      <c r="Y98" s="41"/>
      <c r="Z98" s="41"/>
      <c r="AA98" s="41" t="s">
        <v>52</v>
      </c>
      <c r="AB98" s="41" t="s">
        <v>52</v>
      </c>
      <c r="AC98" s="41" t="s">
        <v>52</v>
      </c>
      <c r="AD98" s="41" t="s">
        <v>52</v>
      </c>
      <c r="AE98" s="41" t="s">
        <v>52</v>
      </c>
      <c r="AF98" s="41" t="s">
        <v>52</v>
      </c>
    </row>
    <row r="99" s="1" customFormat="1" customHeight="1" spans="1:32">
      <c r="A99" s="37">
        <v>93</v>
      </c>
      <c r="B99" s="38" t="s">
        <v>43</v>
      </c>
      <c r="C99" s="38" t="s">
        <v>73</v>
      </c>
      <c r="D99" s="38" t="s">
        <v>59</v>
      </c>
      <c r="E99" s="38" t="s">
        <v>73</v>
      </c>
      <c r="F99" s="38" t="s">
        <v>427</v>
      </c>
      <c r="G99" s="38" t="s">
        <v>428</v>
      </c>
      <c r="H99" s="38" t="s">
        <v>62</v>
      </c>
      <c r="I99" s="42" t="s">
        <v>429</v>
      </c>
      <c r="J99" s="38" t="s">
        <v>73</v>
      </c>
      <c r="K99" s="38" t="s">
        <v>430</v>
      </c>
      <c r="L99" s="38" t="s">
        <v>66</v>
      </c>
      <c r="M99" s="38">
        <v>26</v>
      </c>
      <c r="N99" s="38">
        <v>96</v>
      </c>
      <c r="O99" s="38">
        <v>101</v>
      </c>
      <c r="P99" s="38">
        <v>342</v>
      </c>
      <c r="Q99" s="43"/>
      <c r="R99" s="44">
        <v>39.918389</v>
      </c>
      <c r="S99" s="44"/>
      <c r="T99" s="43"/>
      <c r="U99" s="44"/>
      <c r="V99" s="43">
        <f t="shared" si="2"/>
        <v>39.918389</v>
      </c>
      <c r="W99" s="41" t="s">
        <v>52</v>
      </c>
      <c r="X99" s="41"/>
      <c r="Y99" s="41"/>
      <c r="Z99" s="41"/>
      <c r="AA99" s="41" t="s">
        <v>52</v>
      </c>
      <c r="AB99" s="41" t="s">
        <v>52</v>
      </c>
      <c r="AC99" s="41" t="s">
        <v>52</v>
      </c>
      <c r="AD99" s="41" t="s">
        <v>52</v>
      </c>
      <c r="AE99" s="41" t="s">
        <v>52</v>
      </c>
      <c r="AF99" s="41" t="s">
        <v>52</v>
      </c>
    </row>
    <row r="100" s="1" customFormat="1" customHeight="1" spans="1:32">
      <c r="A100" s="37">
        <v>94</v>
      </c>
      <c r="B100" s="37" t="s">
        <v>43</v>
      </c>
      <c r="C100" s="38" t="s">
        <v>82</v>
      </c>
      <c r="D100" s="38" t="s">
        <v>59</v>
      </c>
      <c r="E100" s="38" t="s">
        <v>82</v>
      </c>
      <c r="F100" s="38" t="s">
        <v>431</v>
      </c>
      <c r="G100" s="38" t="s">
        <v>432</v>
      </c>
      <c r="H100" s="38" t="s">
        <v>70</v>
      </c>
      <c r="I100" s="42" t="s">
        <v>433</v>
      </c>
      <c r="J100" s="38" t="s">
        <v>82</v>
      </c>
      <c r="K100" s="38" t="s">
        <v>434</v>
      </c>
      <c r="L100" s="38" t="s">
        <v>66</v>
      </c>
      <c r="M100" s="38">
        <v>120</v>
      </c>
      <c r="N100" s="38">
        <v>120</v>
      </c>
      <c r="O100" s="38">
        <v>401</v>
      </c>
      <c r="P100" s="38">
        <v>1395</v>
      </c>
      <c r="Q100" s="43"/>
      <c r="R100" s="39">
        <v>50</v>
      </c>
      <c r="S100" s="44"/>
      <c r="T100" s="43"/>
      <c r="U100" s="44"/>
      <c r="V100" s="43">
        <f t="shared" si="2"/>
        <v>50</v>
      </c>
      <c r="W100" s="41" t="s">
        <v>52</v>
      </c>
      <c r="X100" s="41"/>
      <c r="Y100" s="41"/>
      <c r="Z100" s="41"/>
      <c r="AA100" s="41" t="s">
        <v>52</v>
      </c>
      <c r="AB100" s="41" t="s">
        <v>52</v>
      </c>
      <c r="AC100" s="41" t="s">
        <v>52</v>
      </c>
      <c r="AD100" s="41" t="s">
        <v>52</v>
      </c>
      <c r="AE100" s="41" t="s">
        <v>52</v>
      </c>
      <c r="AF100" s="41" t="s">
        <v>52</v>
      </c>
    </row>
    <row r="101" s="1" customFormat="1" customHeight="1" spans="1:32">
      <c r="A101" s="37">
        <v>95</v>
      </c>
      <c r="B101" s="38" t="s">
        <v>43</v>
      </c>
      <c r="C101" s="38" t="s">
        <v>67</v>
      </c>
      <c r="D101" s="38" t="s">
        <v>59</v>
      </c>
      <c r="E101" s="38" t="s">
        <v>67</v>
      </c>
      <c r="F101" s="38" t="s">
        <v>435</v>
      </c>
      <c r="G101" s="39" t="s">
        <v>436</v>
      </c>
      <c r="H101" s="38" t="s">
        <v>62</v>
      </c>
      <c r="I101" s="42" t="s">
        <v>437</v>
      </c>
      <c r="J101" s="38" t="s">
        <v>67</v>
      </c>
      <c r="K101" s="38" t="s">
        <v>438</v>
      </c>
      <c r="L101" s="38" t="s">
        <v>51</v>
      </c>
      <c r="M101" s="38">
        <v>28</v>
      </c>
      <c r="N101" s="38">
        <v>93</v>
      </c>
      <c r="O101" s="38">
        <v>156</v>
      </c>
      <c r="P101" s="38">
        <v>495</v>
      </c>
      <c r="Q101" s="43"/>
      <c r="R101" s="44">
        <v>39.933</v>
      </c>
      <c r="S101" s="44"/>
      <c r="T101" s="43"/>
      <c r="U101" s="44"/>
      <c r="V101" s="43">
        <f t="shared" si="2"/>
        <v>39.933</v>
      </c>
      <c r="W101" s="41" t="s">
        <v>52</v>
      </c>
      <c r="X101" s="41"/>
      <c r="Y101" s="41"/>
      <c r="Z101" s="41"/>
      <c r="AA101" s="41" t="s">
        <v>52</v>
      </c>
      <c r="AB101" s="41" t="s">
        <v>52</v>
      </c>
      <c r="AC101" s="41" t="s">
        <v>52</v>
      </c>
      <c r="AD101" s="41" t="s">
        <v>52</v>
      </c>
      <c r="AE101" s="41" t="s">
        <v>52</v>
      </c>
      <c r="AF101" s="41" t="s">
        <v>52</v>
      </c>
    </row>
    <row r="102" s="1" customFormat="1" customHeight="1" spans="1:32">
      <c r="A102" s="37">
        <v>96</v>
      </c>
      <c r="B102" s="38" t="s">
        <v>43</v>
      </c>
      <c r="C102" s="50" t="s">
        <v>73</v>
      </c>
      <c r="D102" s="38" t="s">
        <v>59</v>
      </c>
      <c r="E102" s="50" t="s">
        <v>73</v>
      </c>
      <c r="F102" s="38" t="s">
        <v>439</v>
      </c>
      <c r="G102" s="38" t="s">
        <v>440</v>
      </c>
      <c r="H102" s="38" t="s">
        <v>62</v>
      </c>
      <c r="I102" s="42" t="s">
        <v>441</v>
      </c>
      <c r="J102" s="38" t="s">
        <v>73</v>
      </c>
      <c r="K102" s="38" t="s">
        <v>386</v>
      </c>
      <c r="L102" s="38" t="s">
        <v>66</v>
      </c>
      <c r="M102" s="38">
        <v>38</v>
      </c>
      <c r="N102" s="38">
        <v>145</v>
      </c>
      <c r="O102" s="38">
        <v>115</v>
      </c>
      <c r="P102" s="38">
        <v>361</v>
      </c>
      <c r="Q102" s="43"/>
      <c r="R102" s="48">
        <v>44.923991</v>
      </c>
      <c r="S102" s="48"/>
      <c r="T102" s="43"/>
      <c r="U102" s="48"/>
      <c r="V102" s="43">
        <f t="shared" si="2"/>
        <v>44.923991</v>
      </c>
      <c r="W102" s="41" t="s">
        <v>52</v>
      </c>
      <c r="X102" s="41"/>
      <c r="Y102" s="41"/>
      <c r="Z102" s="41"/>
      <c r="AA102" s="41" t="s">
        <v>52</v>
      </c>
      <c r="AB102" s="41" t="s">
        <v>52</v>
      </c>
      <c r="AC102" s="41" t="s">
        <v>52</v>
      </c>
      <c r="AD102" s="41" t="s">
        <v>52</v>
      </c>
      <c r="AE102" s="41" t="s">
        <v>52</v>
      </c>
      <c r="AF102" s="41" t="s">
        <v>52</v>
      </c>
    </row>
    <row r="103" s="1" customFormat="1" customHeight="1" spans="1:32">
      <c r="A103" s="37">
        <v>97</v>
      </c>
      <c r="B103" s="38" t="s">
        <v>43</v>
      </c>
      <c r="C103" s="50" t="s">
        <v>269</v>
      </c>
      <c r="D103" s="38" t="s">
        <v>59</v>
      </c>
      <c r="E103" s="50" t="s">
        <v>269</v>
      </c>
      <c r="F103" s="38" t="s">
        <v>442</v>
      </c>
      <c r="G103" s="39" t="s">
        <v>443</v>
      </c>
      <c r="H103" s="38" t="s">
        <v>62</v>
      </c>
      <c r="I103" s="42" t="s">
        <v>444</v>
      </c>
      <c r="J103" s="38" t="s">
        <v>269</v>
      </c>
      <c r="K103" s="38" t="s">
        <v>445</v>
      </c>
      <c r="L103" s="38" t="s">
        <v>66</v>
      </c>
      <c r="M103" s="38">
        <v>17</v>
      </c>
      <c r="N103" s="38">
        <v>60</v>
      </c>
      <c r="O103" s="38">
        <v>49</v>
      </c>
      <c r="P103" s="38">
        <v>172</v>
      </c>
      <c r="Q103" s="43"/>
      <c r="R103" s="48">
        <v>40</v>
      </c>
      <c r="S103" s="48"/>
      <c r="T103" s="43"/>
      <c r="U103" s="48"/>
      <c r="V103" s="43">
        <f t="shared" ref="V103:V133" si="3">U103+T103+S103+R103</f>
        <v>40</v>
      </c>
      <c r="W103" s="41" t="s">
        <v>52</v>
      </c>
      <c r="X103" s="41"/>
      <c r="Y103" s="41"/>
      <c r="Z103" s="41"/>
      <c r="AA103" s="41" t="s">
        <v>52</v>
      </c>
      <c r="AB103" s="41" t="s">
        <v>52</v>
      </c>
      <c r="AC103" s="41" t="s">
        <v>52</v>
      </c>
      <c r="AD103" s="41" t="s">
        <v>52</v>
      </c>
      <c r="AE103" s="41" t="s">
        <v>52</v>
      </c>
      <c r="AF103" s="41" t="s">
        <v>52</v>
      </c>
    </row>
    <row r="104" s="1" customFormat="1" customHeight="1" spans="1:32">
      <c r="A104" s="37">
        <v>98</v>
      </c>
      <c r="B104" s="38" t="s">
        <v>43</v>
      </c>
      <c r="C104" s="38" t="s">
        <v>214</v>
      </c>
      <c r="D104" s="38" t="s">
        <v>59</v>
      </c>
      <c r="E104" s="38" t="s">
        <v>214</v>
      </c>
      <c r="F104" s="38" t="s">
        <v>446</v>
      </c>
      <c r="G104" s="39" t="s">
        <v>447</v>
      </c>
      <c r="H104" s="38" t="s">
        <v>62</v>
      </c>
      <c r="I104" s="42" t="s">
        <v>448</v>
      </c>
      <c r="J104" s="38" t="s">
        <v>214</v>
      </c>
      <c r="K104" s="38" t="s">
        <v>449</v>
      </c>
      <c r="L104" s="38" t="s">
        <v>51</v>
      </c>
      <c r="M104" s="38">
        <v>17</v>
      </c>
      <c r="N104" s="38">
        <v>60</v>
      </c>
      <c r="O104" s="38">
        <v>49</v>
      </c>
      <c r="P104" s="38">
        <v>172</v>
      </c>
      <c r="Q104" s="43"/>
      <c r="R104" s="48">
        <v>39.932289</v>
      </c>
      <c r="S104" s="48"/>
      <c r="T104" s="43"/>
      <c r="U104" s="48"/>
      <c r="V104" s="43">
        <f t="shared" si="3"/>
        <v>39.932289</v>
      </c>
      <c r="W104" s="41" t="s">
        <v>52</v>
      </c>
      <c r="X104" s="41"/>
      <c r="Y104" s="41"/>
      <c r="Z104" s="41"/>
      <c r="AA104" s="41" t="s">
        <v>52</v>
      </c>
      <c r="AB104" s="41" t="s">
        <v>52</v>
      </c>
      <c r="AC104" s="41" t="s">
        <v>52</v>
      </c>
      <c r="AD104" s="41" t="s">
        <v>52</v>
      </c>
      <c r="AE104" s="41" t="s">
        <v>52</v>
      </c>
      <c r="AF104" s="41" t="s">
        <v>52</v>
      </c>
    </row>
    <row r="105" s="1" customFormat="1" customHeight="1" spans="1:32">
      <c r="A105" s="37">
        <v>99</v>
      </c>
      <c r="B105" s="38" t="s">
        <v>43</v>
      </c>
      <c r="C105" s="38" t="s">
        <v>450</v>
      </c>
      <c r="D105" s="38" t="s">
        <v>59</v>
      </c>
      <c r="E105" s="38" t="s">
        <v>450</v>
      </c>
      <c r="F105" s="38" t="s">
        <v>451</v>
      </c>
      <c r="G105" s="38" t="s">
        <v>452</v>
      </c>
      <c r="H105" s="38" t="s">
        <v>70</v>
      </c>
      <c r="I105" s="42" t="s">
        <v>453</v>
      </c>
      <c r="J105" s="38" t="s">
        <v>454</v>
      </c>
      <c r="K105" s="38" t="s">
        <v>455</v>
      </c>
      <c r="L105" s="38" t="s">
        <v>51</v>
      </c>
      <c r="M105" s="38">
        <v>15</v>
      </c>
      <c r="N105" s="38">
        <v>55</v>
      </c>
      <c r="O105" s="38">
        <v>152</v>
      </c>
      <c r="P105" s="38">
        <v>502</v>
      </c>
      <c r="Q105" s="43"/>
      <c r="R105" s="44">
        <v>39.901207</v>
      </c>
      <c r="S105" s="44"/>
      <c r="T105" s="43"/>
      <c r="U105" s="44"/>
      <c r="V105" s="43">
        <f t="shared" si="3"/>
        <v>39.901207</v>
      </c>
      <c r="W105" s="41" t="s">
        <v>52</v>
      </c>
      <c r="X105" s="41"/>
      <c r="Y105" s="41"/>
      <c r="Z105" s="41"/>
      <c r="AA105" s="41" t="s">
        <v>52</v>
      </c>
      <c r="AB105" s="41" t="s">
        <v>52</v>
      </c>
      <c r="AC105" s="41" t="s">
        <v>52</v>
      </c>
      <c r="AD105" s="41" t="s">
        <v>52</v>
      </c>
      <c r="AE105" s="41" t="s">
        <v>52</v>
      </c>
      <c r="AF105" s="41" t="s">
        <v>52</v>
      </c>
    </row>
    <row r="106" s="1" customFormat="1" customHeight="1" spans="1:32">
      <c r="A106" s="37">
        <v>100</v>
      </c>
      <c r="B106" s="38" t="s">
        <v>43</v>
      </c>
      <c r="C106" s="38" t="s">
        <v>82</v>
      </c>
      <c r="D106" s="38" t="s">
        <v>59</v>
      </c>
      <c r="E106" s="38" t="s">
        <v>82</v>
      </c>
      <c r="F106" s="38" t="s">
        <v>456</v>
      </c>
      <c r="G106" s="38" t="s">
        <v>457</v>
      </c>
      <c r="H106" s="38" t="s">
        <v>70</v>
      </c>
      <c r="I106" s="42" t="s">
        <v>458</v>
      </c>
      <c r="J106" s="38" t="s">
        <v>82</v>
      </c>
      <c r="K106" s="38" t="s">
        <v>86</v>
      </c>
      <c r="L106" s="38" t="s">
        <v>66</v>
      </c>
      <c r="M106" s="38">
        <v>53</v>
      </c>
      <c r="N106" s="38">
        <v>161</v>
      </c>
      <c r="O106" s="38">
        <v>103</v>
      </c>
      <c r="P106" s="38">
        <v>259</v>
      </c>
      <c r="Q106" s="43"/>
      <c r="R106" s="39">
        <v>39.906153</v>
      </c>
      <c r="S106" s="44"/>
      <c r="T106" s="43"/>
      <c r="U106" s="44"/>
      <c r="V106" s="43">
        <v>39.906153</v>
      </c>
      <c r="W106" s="41" t="s">
        <v>52</v>
      </c>
      <c r="X106" s="41"/>
      <c r="Y106" s="41"/>
      <c r="Z106" s="41"/>
      <c r="AA106" s="41" t="s">
        <v>52</v>
      </c>
      <c r="AB106" s="41" t="s">
        <v>52</v>
      </c>
      <c r="AC106" s="41" t="s">
        <v>52</v>
      </c>
      <c r="AD106" s="41" t="s">
        <v>52</v>
      </c>
      <c r="AE106" s="41" t="s">
        <v>52</v>
      </c>
      <c r="AF106" s="41" t="s">
        <v>52</v>
      </c>
    </row>
    <row r="107" s="1" customFormat="1" customHeight="1" spans="1:32">
      <c r="A107" s="37">
        <v>101</v>
      </c>
      <c r="B107" s="38" t="s">
        <v>43</v>
      </c>
      <c r="C107" s="38" t="s">
        <v>73</v>
      </c>
      <c r="D107" s="38" t="s">
        <v>59</v>
      </c>
      <c r="E107" s="38" t="s">
        <v>73</v>
      </c>
      <c r="F107" s="38" t="s">
        <v>459</v>
      </c>
      <c r="G107" s="38" t="s">
        <v>460</v>
      </c>
      <c r="H107" s="38" t="s">
        <v>70</v>
      </c>
      <c r="I107" s="42" t="s">
        <v>461</v>
      </c>
      <c r="J107" s="38" t="s">
        <v>73</v>
      </c>
      <c r="K107" s="38" t="s">
        <v>462</v>
      </c>
      <c r="L107" s="38" t="s">
        <v>66</v>
      </c>
      <c r="M107" s="38">
        <v>25</v>
      </c>
      <c r="N107" s="38">
        <v>85</v>
      </c>
      <c r="O107" s="38">
        <v>46</v>
      </c>
      <c r="P107" s="38">
        <v>201</v>
      </c>
      <c r="Q107" s="43"/>
      <c r="R107" s="44">
        <v>39.9166</v>
      </c>
      <c r="S107" s="44"/>
      <c r="T107" s="43"/>
      <c r="U107" s="44"/>
      <c r="V107" s="43">
        <f t="shared" si="3"/>
        <v>39.9166</v>
      </c>
      <c r="W107" s="41" t="s">
        <v>52</v>
      </c>
      <c r="X107" s="41"/>
      <c r="Y107" s="41"/>
      <c r="Z107" s="41"/>
      <c r="AA107" s="41" t="s">
        <v>52</v>
      </c>
      <c r="AB107" s="41" t="s">
        <v>52</v>
      </c>
      <c r="AC107" s="41" t="s">
        <v>52</v>
      </c>
      <c r="AD107" s="41" t="s">
        <v>52</v>
      </c>
      <c r="AE107" s="41" t="s">
        <v>52</v>
      </c>
      <c r="AF107" s="41" t="s">
        <v>52</v>
      </c>
    </row>
    <row r="108" s="1" customFormat="1" customHeight="1" spans="1:32">
      <c r="A108" s="37">
        <v>102</v>
      </c>
      <c r="B108" s="38" t="s">
        <v>43</v>
      </c>
      <c r="C108" s="38" t="s">
        <v>44</v>
      </c>
      <c r="D108" s="38" t="s">
        <v>59</v>
      </c>
      <c r="E108" s="38" t="s">
        <v>44</v>
      </c>
      <c r="F108" s="38" t="s">
        <v>463</v>
      </c>
      <c r="G108" s="38" t="s">
        <v>464</v>
      </c>
      <c r="H108" s="38" t="s">
        <v>70</v>
      </c>
      <c r="I108" s="42" t="s">
        <v>465</v>
      </c>
      <c r="J108" s="38" t="s">
        <v>44</v>
      </c>
      <c r="K108" s="38" t="s">
        <v>466</v>
      </c>
      <c r="L108" s="38" t="s">
        <v>51</v>
      </c>
      <c r="M108" s="38">
        <v>52</v>
      </c>
      <c r="N108" s="38">
        <v>165</v>
      </c>
      <c r="O108" s="38">
        <v>394</v>
      </c>
      <c r="P108" s="38">
        <v>1454</v>
      </c>
      <c r="Q108" s="43"/>
      <c r="R108" s="44">
        <v>40</v>
      </c>
      <c r="S108" s="44"/>
      <c r="T108" s="43"/>
      <c r="U108" s="44"/>
      <c r="V108" s="43">
        <f t="shared" si="3"/>
        <v>40</v>
      </c>
      <c r="W108" s="41" t="s">
        <v>52</v>
      </c>
      <c r="X108" s="41"/>
      <c r="Y108" s="41"/>
      <c r="Z108" s="41"/>
      <c r="AA108" s="41" t="s">
        <v>52</v>
      </c>
      <c r="AB108" s="41" t="s">
        <v>52</v>
      </c>
      <c r="AC108" s="41" t="s">
        <v>52</v>
      </c>
      <c r="AD108" s="41" t="s">
        <v>52</v>
      </c>
      <c r="AE108" s="41" t="s">
        <v>52</v>
      </c>
      <c r="AF108" s="41" t="s">
        <v>52</v>
      </c>
    </row>
    <row r="109" s="1" customFormat="1" customHeight="1" spans="1:32">
      <c r="A109" s="37">
        <v>103</v>
      </c>
      <c r="B109" s="38" t="s">
        <v>43</v>
      </c>
      <c r="C109" s="38" t="s">
        <v>73</v>
      </c>
      <c r="D109" s="38" t="s">
        <v>59</v>
      </c>
      <c r="E109" s="38" t="s">
        <v>73</v>
      </c>
      <c r="F109" s="38" t="s">
        <v>467</v>
      </c>
      <c r="G109" s="38" t="s">
        <v>468</v>
      </c>
      <c r="H109" s="38" t="s">
        <v>70</v>
      </c>
      <c r="I109" s="42" t="s">
        <v>469</v>
      </c>
      <c r="J109" s="38" t="s">
        <v>73</v>
      </c>
      <c r="K109" s="38" t="s">
        <v>470</v>
      </c>
      <c r="L109" s="38" t="s">
        <v>66</v>
      </c>
      <c r="M109" s="38">
        <v>15</v>
      </c>
      <c r="N109" s="38">
        <v>49</v>
      </c>
      <c r="O109" s="38">
        <v>32</v>
      </c>
      <c r="P109" s="38">
        <v>102</v>
      </c>
      <c r="Q109" s="43"/>
      <c r="R109" s="44">
        <v>29.9734</v>
      </c>
      <c r="S109" s="44"/>
      <c r="T109" s="43"/>
      <c r="U109" s="44"/>
      <c r="V109" s="43">
        <f t="shared" si="3"/>
        <v>29.9734</v>
      </c>
      <c r="W109" s="41" t="s">
        <v>52</v>
      </c>
      <c r="X109" s="41"/>
      <c r="Y109" s="41"/>
      <c r="Z109" s="41"/>
      <c r="AA109" s="41" t="s">
        <v>52</v>
      </c>
      <c r="AB109" s="41" t="s">
        <v>52</v>
      </c>
      <c r="AC109" s="41" t="s">
        <v>52</v>
      </c>
      <c r="AD109" s="41" t="s">
        <v>52</v>
      </c>
      <c r="AE109" s="41" t="s">
        <v>52</v>
      </c>
      <c r="AF109" s="41" t="s">
        <v>52</v>
      </c>
    </row>
    <row r="110" s="1" customFormat="1" customHeight="1" spans="1:32">
      <c r="A110" s="37">
        <v>104</v>
      </c>
      <c r="B110" s="38" t="s">
        <v>43</v>
      </c>
      <c r="C110" s="38" t="s">
        <v>450</v>
      </c>
      <c r="D110" s="38" t="s">
        <v>59</v>
      </c>
      <c r="E110" s="38" t="s">
        <v>450</v>
      </c>
      <c r="F110" s="38" t="s">
        <v>471</v>
      </c>
      <c r="G110" s="38" t="s">
        <v>472</v>
      </c>
      <c r="H110" s="38" t="s">
        <v>70</v>
      </c>
      <c r="I110" s="42" t="s">
        <v>473</v>
      </c>
      <c r="J110" s="38" t="s">
        <v>454</v>
      </c>
      <c r="K110" s="38" t="s">
        <v>474</v>
      </c>
      <c r="L110" s="38" t="s">
        <v>51</v>
      </c>
      <c r="M110" s="38">
        <v>14</v>
      </c>
      <c r="N110" s="38">
        <v>42</v>
      </c>
      <c r="O110" s="38">
        <v>105</v>
      </c>
      <c r="P110" s="38">
        <v>416</v>
      </c>
      <c r="Q110" s="43"/>
      <c r="R110" s="44">
        <v>39.918208</v>
      </c>
      <c r="S110" s="44"/>
      <c r="T110" s="43"/>
      <c r="U110" s="44"/>
      <c r="V110" s="43">
        <f t="shared" si="3"/>
        <v>39.918208</v>
      </c>
      <c r="W110" s="41" t="s">
        <v>52</v>
      </c>
      <c r="X110" s="41"/>
      <c r="Y110" s="41"/>
      <c r="Z110" s="41"/>
      <c r="AA110" s="41" t="s">
        <v>52</v>
      </c>
      <c r="AB110" s="41" t="s">
        <v>52</v>
      </c>
      <c r="AC110" s="41" t="s">
        <v>52</v>
      </c>
      <c r="AD110" s="41" t="s">
        <v>52</v>
      </c>
      <c r="AE110" s="41" t="s">
        <v>52</v>
      </c>
      <c r="AF110" s="41" t="s">
        <v>52</v>
      </c>
    </row>
    <row r="111" s="1" customFormat="1" customHeight="1" spans="1:32">
      <c r="A111" s="37">
        <v>105</v>
      </c>
      <c r="B111" s="38" t="s">
        <v>43</v>
      </c>
      <c r="C111" s="38" t="s">
        <v>110</v>
      </c>
      <c r="D111" s="38" t="s">
        <v>59</v>
      </c>
      <c r="E111" s="38" t="s">
        <v>110</v>
      </c>
      <c r="F111" s="38" t="s">
        <v>475</v>
      </c>
      <c r="G111" s="39" t="s">
        <v>476</v>
      </c>
      <c r="H111" s="38" t="s">
        <v>70</v>
      </c>
      <c r="I111" s="42" t="s">
        <v>477</v>
      </c>
      <c r="J111" s="38" t="s">
        <v>110</v>
      </c>
      <c r="K111" s="38" t="s">
        <v>478</v>
      </c>
      <c r="L111" s="38" t="s">
        <v>51</v>
      </c>
      <c r="M111" s="38">
        <v>26</v>
      </c>
      <c r="N111" s="38">
        <v>92</v>
      </c>
      <c r="O111" s="38">
        <v>44</v>
      </c>
      <c r="P111" s="38">
        <v>154</v>
      </c>
      <c r="Q111" s="43"/>
      <c r="R111" s="39">
        <v>39.99651</v>
      </c>
      <c r="S111" s="39"/>
      <c r="T111" s="43"/>
      <c r="U111" s="39"/>
      <c r="V111" s="43">
        <f t="shared" si="3"/>
        <v>39.99651</v>
      </c>
      <c r="W111" s="41" t="s">
        <v>52</v>
      </c>
      <c r="X111" s="41"/>
      <c r="Y111" s="41"/>
      <c r="Z111" s="41"/>
      <c r="AA111" s="41" t="s">
        <v>52</v>
      </c>
      <c r="AB111" s="41" t="s">
        <v>52</v>
      </c>
      <c r="AC111" s="41" t="s">
        <v>52</v>
      </c>
      <c r="AD111" s="41" t="s">
        <v>52</v>
      </c>
      <c r="AE111" s="41" t="s">
        <v>52</v>
      </c>
      <c r="AF111" s="41" t="s">
        <v>52</v>
      </c>
    </row>
    <row r="112" s="1" customFormat="1" customHeight="1" spans="1:32">
      <c r="A112" s="37">
        <v>106</v>
      </c>
      <c r="B112" s="38" t="s">
        <v>43</v>
      </c>
      <c r="C112" s="38" t="s">
        <v>232</v>
      </c>
      <c r="D112" s="38" t="s">
        <v>59</v>
      </c>
      <c r="E112" s="38" t="s">
        <v>232</v>
      </c>
      <c r="F112" s="38" t="s">
        <v>479</v>
      </c>
      <c r="G112" s="39" t="s">
        <v>480</v>
      </c>
      <c r="H112" s="38" t="s">
        <v>62</v>
      </c>
      <c r="I112" s="42" t="s">
        <v>481</v>
      </c>
      <c r="J112" s="38" t="s">
        <v>232</v>
      </c>
      <c r="K112" s="38" t="s">
        <v>482</v>
      </c>
      <c r="L112" s="38" t="s">
        <v>51</v>
      </c>
      <c r="M112" s="38">
        <v>15</v>
      </c>
      <c r="N112" s="38">
        <v>46</v>
      </c>
      <c r="O112" s="38">
        <v>35</v>
      </c>
      <c r="P112" s="38">
        <v>137</v>
      </c>
      <c r="Q112" s="43"/>
      <c r="R112" s="44">
        <v>39.9192</v>
      </c>
      <c r="S112" s="44"/>
      <c r="T112" s="43"/>
      <c r="U112" s="44"/>
      <c r="V112" s="43">
        <f t="shared" si="3"/>
        <v>39.9192</v>
      </c>
      <c r="W112" s="41" t="s">
        <v>52</v>
      </c>
      <c r="X112" s="41"/>
      <c r="Y112" s="41"/>
      <c r="Z112" s="41"/>
      <c r="AA112" s="41" t="s">
        <v>52</v>
      </c>
      <c r="AB112" s="41" t="s">
        <v>52</v>
      </c>
      <c r="AC112" s="41" t="s">
        <v>52</v>
      </c>
      <c r="AD112" s="41" t="s">
        <v>52</v>
      </c>
      <c r="AE112" s="41" t="s">
        <v>52</v>
      </c>
      <c r="AF112" s="41" t="s">
        <v>52</v>
      </c>
    </row>
    <row r="113" s="1" customFormat="1" customHeight="1" spans="1:32">
      <c r="A113" s="37">
        <v>107</v>
      </c>
      <c r="B113" s="38" t="s">
        <v>43</v>
      </c>
      <c r="C113" s="38" t="s">
        <v>232</v>
      </c>
      <c r="D113" s="38" t="s">
        <v>59</v>
      </c>
      <c r="E113" s="38" t="s">
        <v>232</v>
      </c>
      <c r="F113" s="38" t="s">
        <v>483</v>
      </c>
      <c r="G113" s="39" t="s">
        <v>484</v>
      </c>
      <c r="H113" s="38" t="s">
        <v>70</v>
      </c>
      <c r="I113" s="40" t="s">
        <v>485</v>
      </c>
      <c r="J113" s="38" t="s">
        <v>232</v>
      </c>
      <c r="K113" s="38" t="s">
        <v>482</v>
      </c>
      <c r="L113" s="38" t="s">
        <v>51</v>
      </c>
      <c r="M113" s="38">
        <v>19</v>
      </c>
      <c r="N113" s="39">
        <v>48</v>
      </c>
      <c r="O113" s="38">
        <v>52</v>
      </c>
      <c r="P113" s="39">
        <v>130</v>
      </c>
      <c r="Q113" s="43"/>
      <c r="R113" s="44">
        <v>39.9128</v>
      </c>
      <c r="S113" s="44"/>
      <c r="T113" s="43"/>
      <c r="U113" s="44"/>
      <c r="V113" s="43">
        <f t="shared" si="3"/>
        <v>39.9128</v>
      </c>
      <c r="W113" s="41" t="s">
        <v>52</v>
      </c>
      <c r="X113" s="41"/>
      <c r="Y113" s="41"/>
      <c r="Z113" s="41"/>
      <c r="AA113" s="41" t="s">
        <v>52</v>
      </c>
      <c r="AB113" s="41" t="s">
        <v>52</v>
      </c>
      <c r="AC113" s="41" t="s">
        <v>52</v>
      </c>
      <c r="AD113" s="41" t="s">
        <v>52</v>
      </c>
      <c r="AE113" s="41" t="s">
        <v>52</v>
      </c>
      <c r="AF113" s="41" t="s">
        <v>52</v>
      </c>
    </row>
    <row r="114" s="1" customFormat="1" customHeight="1" spans="1:32">
      <c r="A114" s="37">
        <v>108</v>
      </c>
      <c r="B114" s="38" t="s">
        <v>43</v>
      </c>
      <c r="C114" s="38" t="s">
        <v>92</v>
      </c>
      <c r="D114" s="38" t="s">
        <v>59</v>
      </c>
      <c r="E114" s="38" t="s">
        <v>92</v>
      </c>
      <c r="F114" s="38" t="s">
        <v>486</v>
      </c>
      <c r="G114" s="38" t="s">
        <v>487</v>
      </c>
      <c r="H114" s="38" t="s">
        <v>62</v>
      </c>
      <c r="I114" s="42" t="s">
        <v>488</v>
      </c>
      <c r="J114" s="38" t="s">
        <v>92</v>
      </c>
      <c r="K114" s="38" t="s">
        <v>118</v>
      </c>
      <c r="L114" s="38" t="s">
        <v>66</v>
      </c>
      <c r="M114" s="39">
        <v>201</v>
      </c>
      <c r="N114" s="39">
        <v>648</v>
      </c>
      <c r="O114" s="39">
        <v>464</v>
      </c>
      <c r="P114" s="39">
        <v>1538</v>
      </c>
      <c r="Q114" s="43"/>
      <c r="R114" s="39">
        <v>39.804171</v>
      </c>
      <c r="S114" s="44"/>
      <c r="T114" s="43"/>
      <c r="U114" s="44"/>
      <c r="V114" s="43">
        <f t="shared" si="3"/>
        <v>39.804171</v>
      </c>
      <c r="W114" s="41" t="s">
        <v>52</v>
      </c>
      <c r="X114" s="41"/>
      <c r="Y114" s="41"/>
      <c r="Z114" s="41"/>
      <c r="AA114" s="41" t="s">
        <v>52</v>
      </c>
      <c r="AB114" s="41" t="s">
        <v>52</v>
      </c>
      <c r="AC114" s="41" t="s">
        <v>52</v>
      </c>
      <c r="AD114" s="41" t="s">
        <v>52</v>
      </c>
      <c r="AE114" s="41" t="s">
        <v>52</v>
      </c>
      <c r="AF114" s="41" t="s">
        <v>52</v>
      </c>
    </row>
    <row r="115" s="1" customFormat="1" customHeight="1" spans="1:32">
      <c r="A115" s="37">
        <v>109</v>
      </c>
      <c r="B115" s="38" t="s">
        <v>43</v>
      </c>
      <c r="C115" s="38" t="s">
        <v>92</v>
      </c>
      <c r="D115" s="38" t="s">
        <v>59</v>
      </c>
      <c r="E115" s="38" t="s">
        <v>92</v>
      </c>
      <c r="F115" s="38" t="s">
        <v>489</v>
      </c>
      <c r="G115" s="38" t="s">
        <v>490</v>
      </c>
      <c r="H115" s="38" t="s">
        <v>70</v>
      </c>
      <c r="I115" s="42" t="s">
        <v>491</v>
      </c>
      <c r="J115" s="38" t="s">
        <v>92</v>
      </c>
      <c r="K115" s="38" t="s">
        <v>492</v>
      </c>
      <c r="L115" s="38" t="s">
        <v>66</v>
      </c>
      <c r="M115" s="39">
        <v>15</v>
      </c>
      <c r="N115" s="39">
        <v>46</v>
      </c>
      <c r="O115" s="39">
        <v>36</v>
      </c>
      <c r="P115" s="39">
        <v>111</v>
      </c>
      <c r="Q115" s="43"/>
      <c r="R115" s="44">
        <v>29.452745</v>
      </c>
      <c r="S115" s="44"/>
      <c r="T115" s="43"/>
      <c r="U115" s="44"/>
      <c r="V115" s="43">
        <f t="shared" si="3"/>
        <v>29.452745</v>
      </c>
      <c r="W115" s="41" t="s">
        <v>52</v>
      </c>
      <c r="X115" s="41"/>
      <c r="Y115" s="41"/>
      <c r="Z115" s="41"/>
      <c r="AA115" s="41" t="s">
        <v>52</v>
      </c>
      <c r="AB115" s="41" t="s">
        <v>52</v>
      </c>
      <c r="AC115" s="41" t="s">
        <v>52</v>
      </c>
      <c r="AD115" s="41" t="s">
        <v>52</v>
      </c>
      <c r="AE115" s="41" t="s">
        <v>52</v>
      </c>
      <c r="AF115" s="41" t="s">
        <v>52</v>
      </c>
    </row>
    <row r="116" s="1" customFormat="1" customHeight="1" spans="1:32">
      <c r="A116" s="37">
        <v>110</v>
      </c>
      <c r="B116" s="38" t="s">
        <v>43</v>
      </c>
      <c r="C116" s="38" t="s">
        <v>97</v>
      </c>
      <c r="D116" s="38" t="s">
        <v>59</v>
      </c>
      <c r="E116" s="38" t="s">
        <v>97</v>
      </c>
      <c r="F116" s="38" t="s">
        <v>493</v>
      </c>
      <c r="G116" s="39" t="s">
        <v>494</v>
      </c>
      <c r="H116" s="38" t="s">
        <v>62</v>
      </c>
      <c r="I116" s="40" t="s">
        <v>495</v>
      </c>
      <c r="J116" s="38" t="s">
        <v>97</v>
      </c>
      <c r="K116" s="38" t="s">
        <v>496</v>
      </c>
      <c r="L116" s="38" t="s">
        <v>66</v>
      </c>
      <c r="M116" s="39">
        <v>35</v>
      </c>
      <c r="N116" s="39">
        <v>114</v>
      </c>
      <c r="O116" s="39">
        <v>66</v>
      </c>
      <c r="P116" s="39">
        <v>217</v>
      </c>
      <c r="Q116" s="43"/>
      <c r="R116" s="44">
        <v>40</v>
      </c>
      <c r="S116" s="44"/>
      <c r="T116" s="43"/>
      <c r="U116" s="44"/>
      <c r="V116" s="43">
        <f t="shared" si="3"/>
        <v>40</v>
      </c>
      <c r="W116" s="41" t="s">
        <v>52</v>
      </c>
      <c r="X116" s="41"/>
      <c r="Y116" s="41"/>
      <c r="Z116" s="41"/>
      <c r="AA116" s="41" t="s">
        <v>52</v>
      </c>
      <c r="AB116" s="41" t="s">
        <v>52</v>
      </c>
      <c r="AC116" s="41" t="s">
        <v>52</v>
      </c>
      <c r="AD116" s="41" t="s">
        <v>52</v>
      </c>
      <c r="AE116" s="41" t="s">
        <v>52</v>
      </c>
      <c r="AF116" s="41" t="s">
        <v>52</v>
      </c>
    </row>
    <row r="117" s="1" customFormat="1" customHeight="1" spans="1:32">
      <c r="A117" s="37">
        <v>111</v>
      </c>
      <c r="B117" s="38" t="s">
        <v>43</v>
      </c>
      <c r="C117" s="38" t="s">
        <v>227</v>
      </c>
      <c r="D117" s="38" t="s">
        <v>59</v>
      </c>
      <c r="E117" s="38" t="s">
        <v>227</v>
      </c>
      <c r="F117" s="38" t="s">
        <v>497</v>
      </c>
      <c r="G117" s="49" t="s">
        <v>498</v>
      </c>
      <c r="H117" s="38" t="s">
        <v>70</v>
      </c>
      <c r="I117" s="51" t="s">
        <v>499</v>
      </c>
      <c r="J117" s="38" t="s">
        <v>227</v>
      </c>
      <c r="K117" s="38" t="s">
        <v>500</v>
      </c>
      <c r="L117" s="38" t="s">
        <v>51</v>
      </c>
      <c r="M117" s="38">
        <v>16</v>
      </c>
      <c r="N117" s="38">
        <v>48</v>
      </c>
      <c r="O117" s="38">
        <v>62</v>
      </c>
      <c r="P117" s="38">
        <v>195</v>
      </c>
      <c r="Q117" s="43"/>
      <c r="R117" s="44">
        <v>39.90545</v>
      </c>
      <c r="S117" s="44"/>
      <c r="T117" s="43"/>
      <c r="U117" s="44"/>
      <c r="V117" s="43">
        <f t="shared" si="3"/>
        <v>39.90545</v>
      </c>
      <c r="W117" s="41" t="s">
        <v>52</v>
      </c>
      <c r="X117" s="41"/>
      <c r="Y117" s="41"/>
      <c r="Z117" s="41"/>
      <c r="AA117" s="41" t="s">
        <v>52</v>
      </c>
      <c r="AB117" s="41" t="s">
        <v>52</v>
      </c>
      <c r="AC117" s="41" t="s">
        <v>52</v>
      </c>
      <c r="AD117" s="41" t="s">
        <v>52</v>
      </c>
      <c r="AE117" s="41" t="s">
        <v>52</v>
      </c>
      <c r="AF117" s="41" t="s">
        <v>52</v>
      </c>
    </row>
    <row r="118" s="1" customFormat="1" customHeight="1" spans="1:32">
      <c r="A118" s="37">
        <v>112</v>
      </c>
      <c r="B118" s="38" t="s">
        <v>43</v>
      </c>
      <c r="C118" s="38" t="s">
        <v>87</v>
      </c>
      <c r="D118" s="38" t="s">
        <v>59</v>
      </c>
      <c r="E118" s="38" t="s">
        <v>87</v>
      </c>
      <c r="F118" s="38" t="s">
        <v>501</v>
      </c>
      <c r="G118" s="39" t="s">
        <v>502</v>
      </c>
      <c r="H118" s="38" t="s">
        <v>62</v>
      </c>
      <c r="I118" s="42" t="s">
        <v>503</v>
      </c>
      <c r="J118" s="38" t="s">
        <v>87</v>
      </c>
      <c r="K118" s="38" t="s">
        <v>347</v>
      </c>
      <c r="L118" s="38" t="s">
        <v>66</v>
      </c>
      <c r="M118" s="38">
        <v>31</v>
      </c>
      <c r="N118" s="38">
        <v>152</v>
      </c>
      <c r="O118" s="38">
        <v>45</v>
      </c>
      <c r="P118" s="38">
        <v>210</v>
      </c>
      <c r="Q118" s="43"/>
      <c r="R118" s="44">
        <v>40</v>
      </c>
      <c r="S118" s="44"/>
      <c r="T118" s="43"/>
      <c r="U118" s="44"/>
      <c r="V118" s="43">
        <f t="shared" si="3"/>
        <v>40</v>
      </c>
      <c r="W118" s="41" t="s">
        <v>52</v>
      </c>
      <c r="X118" s="41"/>
      <c r="Y118" s="41"/>
      <c r="Z118" s="41"/>
      <c r="AA118" s="41" t="s">
        <v>52</v>
      </c>
      <c r="AB118" s="41" t="s">
        <v>52</v>
      </c>
      <c r="AC118" s="41" t="s">
        <v>52</v>
      </c>
      <c r="AD118" s="41" t="s">
        <v>52</v>
      </c>
      <c r="AE118" s="41" t="s">
        <v>52</v>
      </c>
      <c r="AF118" s="41" t="s">
        <v>52</v>
      </c>
    </row>
    <row r="119" s="1" customFormat="1" customHeight="1" spans="1:32">
      <c r="A119" s="37">
        <v>113</v>
      </c>
      <c r="B119" s="38" t="s">
        <v>43</v>
      </c>
      <c r="C119" s="38" t="s">
        <v>364</v>
      </c>
      <c r="D119" s="38" t="s">
        <v>59</v>
      </c>
      <c r="E119" s="38" t="s">
        <v>364</v>
      </c>
      <c r="F119" s="38" t="s">
        <v>504</v>
      </c>
      <c r="G119" s="38" t="s">
        <v>505</v>
      </c>
      <c r="H119" s="38" t="s">
        <v>70</v>
      </c>
      <c r="I119" s="42" t="s">
        <v>506</v>
      </c>
      <c r="J119" s="38" t="s">
        <v>364</v>
      </c>
      <c r="K119" s="38" t="s">
        <v>365</v>
      </c>
      <c r="L119" s="38" t="s">
        <v>51</v>
      </c>
      <c r="M119" s="38">
        <v>51</v>
      </c>
      <c r="N119" s="38">
        <v>176</v>
      </c>
      <c r="O119" s="38">
        <v>120</v>
      </c>
      <c r="P119" s="38">
        <v>420</v>
      </c>
      <c r="Q119" s="43"/>
      <c r="R119" s="44">
        <v>39.9327</v>
      </c>
      <c r="S119" s="44"/>
      <c r="T119" s="43"/>
      <c r="U119" s="44"/>
      <c r="V119" s="43">
        <f t="shared" si="3"/>
        <v>39.9327</v>
      </c>
      <c r="W119" s="41" t="s">
        <v>52</v>
      </c>
      <c r="X119" s="41"/>
      <c r="Y119" s="41"/>
      <c r="Z119" s="41"/>
      <c r="AA119" s="41" t="s">
        <v>52</v>
      </c>
      <c r="AB119" s="41" t="s">
        <v>52</v>
      </c>
      <c r="AC119" s="41" t="s">
        <v>52</v>
      </c>
      <c r="AD119" s="41" t="s">
        <v>52</v>
      </c>
      <c r="AE119" s="41" t="s">
        <v>52</v>
      </c>
      <c r="AF119" s="41" t="s">
        <v>52</v>
      </c>
    </row>
    <row r="120" s="1" customFormat="1" customHeight="1" spans="1:32">
      <c r="A120" s="37">
        <v>114</v>
      </c>
      <c r="B120" s="37" t="s">
        <v>43</v>
      </c>
      <c r="C120" s="38" t="s">
        <v>110</v>
      </c>
      <c r="D120" s="38" t="s">
        <v>59</v>
      </c>
      <c r="E120" s="38" t="s">
        <v>110</v>
      </c>
      <c r="F120" s="38" t="s">
        <v>507</v>
      </c>
      <c r="G120" s="39" t="s">
        <v>508</v>
      </c>
      <c r="H120" s="38" t="s">
        <v>70</v>
      </c>
      <c r="I120" s="42" t="s">
        <v>509</v>
      </c>
      <c r="J120" s="38" t="s">
        <v>110</v>
      </c>
      <c r="K120" s="38" t="s">
        <v>398</v>
      </c>
      <c r="L120" s="38" t="s">
        <v>51</v>
      </c>
      <c r="M120" s="38">
        <v>41</v>
      </c>
      <c r="N120" s="38">
        <v>125</v>
      </c>
      <c r="O120" s="38">
        <v>149</v>
      </c>
      <c r="P120" s="38">
        <v>575</v>
      </c>
      <c r="Q120" s="43"/>
      <c r="R120" s="39">
        <v>24.921544</v>
      </c>
      <c r="S120" s="39"/>
      <c r="T120" s="43"/>
      <c r="U120" s="39"/>
      <c r="V120" s="43">
        <f t="shared" si="3"/>
        <v>24.921544</v>
      </c>
      <c r="W120" s="41" t="s">
        <v>52</v>
      </c>
      <c r="X120" s="41"/>
      <c r="Y120" s="41"/>
      <c r="Z120" s="41"/>
      <c r="AA120" s="41" t="s">
        <v>52</v>
      </c>
      <c r="AB120" s="41" t="s">
        <v>52</v>
      </c>
      <c r="AC120" s="41" t="s">
        <v>52</v>
      </c>
      <c r="AD120" s="41" t="s">
        <v>52</v>
      </c>
      <c r="AE120" s="41" t="s">
        <v>52</v>
      </c>
      <c r="AF120" s="41" t="s">
        <v>52</v>
      </c>
    </row>
    <row r="121" s="1" customFormat="1" customHeight="1" spans="1:32">
      <c r="A121" s="37">
        <v>115</v>
      </c>
      <c r="B121" s="37" t="s">
        <v>43</v>
      </c>
      <c r="C121" s="38" t="s">
        <v>510</v>
      </c>
      <c r="D121" s="38" t="s">
        <v>511</v>
      </c>
      <c r="E121" s="38" t="s">
        <v>511</v>
      </c>
      <c r="F121" s="38" t="s">
        <v>512</v>
      </c>
      <c r="G121" s="38" t="s">
        <v>513</v>
      </c>
      <c r="H121" s="38" t="s">
        <v>62</v>
      </c>
      <c r="I121" s="42" t="s">
        <v>514</v>
      </c>
      <c r="J121" s="38" t="s">
        <v>364</v>
      </c>
      <c r="K121" s="38" t="s">
        <v>515</v>
      </c>
      <c r="L121" s="38" t="s">
        <v>51</v>
      </c>
      <c r="M121" s="38">
        <v>43</v>
      </c>
      <c r="N121" s="38">
        <v>91</v>
      </c>
      <c r="O121" s="38">
        <v>857</v>
      </c>
      <c r="P121" s="38">
        <v>3000</v>
      </c>
      <c r="Q121" s="43"/>
      <c r="R121" s="44">
        <v>30</v>
      </c>
      <c r="S121" s="44"/>
      <c r="T121" s="43"/>
      <c r="U121" s="44"/>
      <c r="V121" s="43">
        <f t="shared" si="3"/>
        <v>30</v>
      </c>
      <c r="W121" s="41" t="s">
        <v>52</v>
      </c>
      <c r="X121" s="41"/>
      <c r="Y121" s="41"/>
      <c r="Z121" s="41"/>
      <c r="AA121" s="41" t="s">
        <v>52</v>
      </c>
      <c r="AB121" s="41" t="s">
        <v>52</v>
      </c>
      <c r="AC121" s="41" t="s">
        <v>52</v>
      </c>
      <c r="AD121" s="41" t="s">
        <v>52</v>
      </c>
      <c r="AE121" s="41" t="s">
        <v>52</v>
      </c>
      <c r="AF121" s="41" t="s">
        <v>52</v>
      </c>
    </row>
    <row r="122" s="1" customFormat="1" customHeight="1" spans="1:32">
      <c r="A122" s="37">
        <v>116</v>
      </c>
      <c r="B122" s="37" t="s">
        <v>43</v>
      </c>
      <c r="C122" s="38" t="s">
        <v>510</v>
      </c>
      <c r="D122" s="38" t="s">
        <v>511</v>
      </c>
      <c r="E122" s="38" t="s">
        <v>511</v>
      </c>
      <c r="F122" s="38" t="s">
        <v>516</v>
      </c>
      <c r="G122" s="38" t="s">
        <v>517</v>
      </c>
      <c r="H122" s="38" t="s">
        <v>70</v>
      </c>
      <c r="I122" s="42" t="s">
        <v>518</v>
      </c>
      <c r="J122" s="38" t="s">
        <v>44</v>
      </c>
      <c r="K122" s="38" t="s">
        <v>519</v>
      </c>
      <c r="L122" s="38" t="s">
        <v>66</v>
      </c>
      <c r="M122" s="38">
        <v>94</v>
      </c>
      <c r="N122" s="38">
        <v>345</v>
      </c>
      <c r="O122" s="38">
        <v>371</v>
      </c>
      <c r="P122" s="38">
        <v>1297</v>
      </c>
      <c r="Q122" s="43"/>
      <c r="R122" s="44">
        <v>71</v>
      </c>
      <c r="S122" s="44"/>
      <c r="T122" s="43"/>
      <c r="U122" s="44"/>
      <c r="V122" s="43">
        <f t="shared" si="3"/>
        <v>71</v>
      </c>
      <c r="W122" s="41" t="s">
        <v>52</v>
      </c>
      <c r="X122" s="41"/>
      <c r="Y122" s="41"/>
      <c r="Z122" s="41"/>
      <c r="AA122" s="41" t="s">
        <v>52</v>
      </c>
      <c r="AB122" s="41" t="s">
        <v>52</v>
      </c>
      <c r="AC122" s="41" t="s">
        <v>52</v>
      </c>
      <c r="AD122" s="41" t="s">
        <v>52</v>
      </c>
      <c r="AE122" s="41" t="s">
        <v>52</v>
      </c>
      <c r="AF122" s="41" t="s">
        <v>52</v>
      </c>
    </row>
    <row r="123" s="1" customFormat="1" customHeight="1" spans="1:32">
      <c r="A123" s="37">
        <v>117</v>
      </c>
      <c r="B123" s="37" t="s">
        <v>43</v>
      </c>
      <c r="C123" s="38" t="s">
        <v>450</v>
      </c>
      <c r="D123" s="38" t="s">
        <v>511</v>
      </c>
      <c r="E123" s="38" t="s">
        <v>450</v>
      </c>
      <c r="F123" s="38" t="s">
        <v>520</v>
      </c>
      <c r="G123" s="38" t="s">
        <v>521</v>
      </c>
      <c r="H123" s="38" t="s">
        <v>62</v>
      </c>
      <c r="I123" s="42" t="s">
        <v>522</v>
      </c>
      <c r="J123" s="38" t="s">
        <v>454</v>
      </c>
      <c r="K123" s="38" t="s">
        <v>523</v>
      </c>
      <c r="L123" s="38" t="s">
        <v>66</v>
      </c>
      <c r="M123" s="38">
        <v>14</v>
      </c>
      <c r="N123" s="38">
        <v>43</v>
      </c>
      <c r="O123" s="38">
        <v>57</v>
      </c>
      <c r="P123" s="38">
        <v>178</v>
      </c>
      <c r="Q123" s="43"/>
      <c r="R123" s="44">
        <v>18</v>
      </c>
      <c r="S123" s="44"/>
      <c r="T123" s="43"/>
      <c r="U123" s="44"/>
      <c r="V123" s="43">
        <f t="shared" si="3"/>
        <v>18</v>
      </c>
      <c r="W123" s="41" t="s">
        <v>52</v>
      </c>
      <c r="X123" s="41"/>
      <c r="Y123" s="41"/>
      <c r="Z123" s="41"/>
      <c r="AA123" s="41" t="s">
        <v>52</v>
      </c>
      <c r="AB123" s="41" t="s">
        <v>52</v>
      </c>
      <c r="AC123" s="41" t="s">
        <v>52</v>
      </c>
      <c r="AD123" s="41" t="s">
        <v>52</v>
      </c>
      <c r="AE123" s="41" t="s">
        <v>52</v>
      </c>
      <c r="AF123" s="41" t="s">
        <v>52</v>
      </c>
    </row>
    <row r="124" s="1" customFormat="1" customHeight="1" spans="1:32">
      <c r="A124" s="37">
        <v>118</v>
      </c>
      <c r="B124" s="37" t="s">
        <v>43</v>
      </c>
      <c r="C124" s="38" t="s">
        <v>73</v>
      </c>
      <c r="D124" s="38" t="s">
        <v>511</v>
      </c>
      <c r="E124" s="38" t="s">
        <v>73</v>
      </c>
      <c r="F124" s="38" t="s">
        <v>524</v>
      </c>
      <c r="G124" s="38" t="s">
        <v>525</v>
      </c>
      <c r="H124" s="38" t="s">
        <v>70</v>
      </c>
      <c r="I124" s="42" t="s">
        <v>526</v>
      </c>
      <c r="J124" s="38" t="s">
        <v>73</v>
      </c>
      <c r="K124" s="38" t="s">
        <v>527</v>
      </c>
      <c r="L124" s="38" t="s">
        <v>66</v>
      </c>
      <c r="M124" s="38">
        <v>8</v>
      </c>
      <c r="N124" s="38">
        <v>25</v>
      </c>
      <c r="O124" s="38">
        <v>18</v>
      </c>
      <c r="P124" s="38">
        <v>57</v>
      </c>
      <c r="Q124" s="43"/>
      <c r="R124" s="44">
        <v>29.43677</v>
      </c>
      <c r="S124" s="44"/>
      <c r="T124" s="43"/>
      <c r="U124" s="44"/>
      <c r="V124" s="43">
        <f t="shared" si="3"/>
        <v>29.43677</v>
      </c>
      <c r="W124" s="41" t="s">
        <v>52</v>
      </c>
      <c r="X124" s="41"/>
      <c r="Y124" s="41"/>
      <c r="Z124" s="41"/>
      <c r="AA124" s="41" t="s">
        <v>52</v>
      </c>
      <c r="AB124" s="41" t="s">
        <v>52</v>
      </c>
      <c r="AC124" s="41" t="s">
        <v>52</v>
      </c>
      <c r="AD124" s="41" t="s">
        <v>52</v>
      </c>
      <c r="AE124" s="41" t="s">
        <v>52</v>
      </c>
      <c r="AF124" s="41" t="s">
        <v>52</v>
      </c>
    </row>
    <row r="125" s="1" customFormat="1" customHeight="1" spans="1:32">
      <c r="A125" s="37">
        <v>119</v>
      </c>
      <c r="B125" s="37" t="s">
        <v>43</v>
      </c>
      <c r="C125" s="38" t="s">
        <v>510</v>
      </c>
      <c r="D125" s="38" t="s">
        <v>511</v>
      </c>
      <c r="E125" s="38" t="s">
        <v>511</v>
      </c>
      <c r="F125" s="38" t="s">
        <v>528</v>
      </c>
      <c r="G125" s="38" t="s">
        <v>529</v>
      </c>
      <c r="H125" s="38" t="s">
        <v>62</v>
      </c>
      <c r="I125" s="42" t="s">
        <v>530</v>
      </c>
      <c r="J125" s="38" t="s">
        <v>73</v>
      </c>
      <c r="K125" s="38" t="s">
        <v>531</v>
      </c>
      <c r="L125" s="38" t="s">
        <v>66</v>
      </c>
      <c r="M125" s="38">
        <v>25</v>
      </c>
      <c r="N125" s="38">
        <v>81</v>
      </c>
      <c r="O125" s="38">
        <v>36</v>
      </c>
      <c r="P125" s="38">
        <v>152</v>
      </c>
      <c r="Q125" s="43"/>
      <c r="R125" s="44">
        <v>58</v>
      </c>
      <c r="S125" s="44"/>
      <c r="T125" s="43"/>
      <c r="U125" s="44"/>
      <c r="V125" s="43">
        <f t="shared" si="3"/>
        <v>58</v>
      </c>
      <c r="W125" s="41" t="s">
        <v>52</v>
      </c>
      <c r="X125" s="41"/>
      <c r="Y125" s="41"/>
      <c r="Z125" s="41"/>
      <c r="AA125" s="41" t="s">
        <v>52</v>
      </c>
      <c r="AB125" s="41" t="s">
        <v>52</v>
      </c>
      <c r="AC125" s="41" t="s">
        <v>52</v>
      </c>
      <c r="AD125" s="41" t="s">
        <v>52</v>
      </c>
      <c r="AE125" s="41" t="s">
        <v>52</v>
      </c>
      <c r="AF125" s="41" t="s">
        <v>52</v>
      </c>
    </row>
    <row r="126" s="1" customFormat="1" customHeight="1" spans="1:32">
      <c r="A126" s="37">
        <v>120</v>
      </c>
      <c r="B126" s="37" t="s">
        <v>43</v>
      </c>
      <c r="C126" s="38" t="s">
        <v>97</v>
      </c>
      <c r="D126" s="38" t="s">
        <v>511</v>
      </c>
      <c r="E126" s="38" t="s">
        <v>97</v>
      </c>
      <c r="F126" s="38" t="s">
        <v>532</v>
      </c>
      <c r="G126" s="38" t="s">
        <v>533</v>
      </c>
      <c r="H126" s="38" t="s">
        <v>70</v>
      </c>
      <c r="I126" s="42" t="s">
        <v>534</v>
      </c>
      <c r="J126" s="38" t="s">
        <v>97</v>
      </c>
      <c r="K126" s="38" t="s">
        <v>101</v>
      </c>
      <c r="L126" s="38" t="s">
        <v>51</v>
      </c>
      <c r="M126" s="38">
        <v>41</v>
      </c>
      <c r="N126" s="38">
        <v>123</v>
      </c>
      <c r="O126" s="38">
        <v>220</v>
      </c>
      <c r="P126" s="38">
        <v>922</v>
      </c>
      <c r="Q126" s="43"/>
      <c r="R126" s="44">
        <v>49.78</v>
      </c>
      <c r="S126" s="44"/>
      <c r="T126" s="43"/>
      <c r="U126" s="44"/>
      <c r="V126" s="43">
        <f t="shared" si="3"/>
        <v>49.78</v>
      </c>
      <c r="W126" s="41" t="s">
        <v>52</v>
      </c>
      <c r="X126" s="41"/>
      <c r="Y126" s="41"/>
      <c r="Z126" s="41"/>
      <c r="AA126" s="41" t="s">
        <v>52</v>
      </c>
      <c r="AB126" s="41" t="s">
        <v>52</v>
      </c>
      <c r="AC126" s="41" t="s">
        <v>52</v>
      </c>
      <c r="AD126" s="41" t="s">
        <v>52</v>
      </c>
      <c r="AE126" s="41" t="s">
        <v>52</v>
      </c>
      <c r="AF126" s="41" t="s">
        <v>52</v>
      </c>
    </row>
    <row r="127" s="1" customFormat="1" customHeight="1" spans="1:32">
      <c r="A127" s="37">
        <v>121</v>
      </c>
      <c r="B127" s="37" t="s">
        <v>43</v>
      </c>
      <c r="C127" s="38" t="s">
        <v>87</v>
      </c>
      <c r="D127" s="38" t="s">
        <v>59</v>
      </c>
      <c r="E127" s="38" t="s">
        <v>87</v>
      </c>
      <c r="F127" s="38" t="s">
        <v>535</v>
      </c>
      <c r="G127" s="38" t="s">
        <v>536</v>
      </c>
      <c r="H127" s="38" t="s">
        <v>70</v>
      </c>
      <c r="I127" s="42" t="s">
        <v>537</v>
      </c>
      <c r="J127" s="38" t="s">
        <v>87</v>
      </c>
      <c r="K127" s="38" t="s">
        <v>538</v>
      </c>
      <c r="L127" s="38" t="s">
        <v>66</v>
      </c>
      <c r="M127" s="38">
        <v>62</v>
      </c>
      <c r="N127" s="38">
        <v>121</v>
      </c>
      <c r="O127" s="38">
        <v>151</v>
      </c>
      <c r="P127" s="38">
        <v>302</v>
      </c>
      <c r="Q127" s="43"/>
      <c r="R127" s="44">
        <v>25</v>
      </c>
      <c r="S127" s="44"/>
      <c r="T127" s="43"/>
      <c r="U127" s="44"/>
      <c r="V127" s="43">
        <f t="shared" si="3"/>
        <v>25</v>
      </c>
      <c r="W127" s="41" t="s">
        <v>52</v>
      </c>
      <c r="X127" s="41"/>
      <c r="Y127" s="41"/>
      <c r="Z127" s="41"/>
      <c r="AA127" s="41" t="s">
        <v>52</v>
      </c>
      <c r="AB127" s="41" t="s">
        <v>52</v>
      </c>
      <c r="AC127" s="41" t="s">
        <v>52</v>
      </c>
      <c r="AD127" s="41" t="s">
        <v>52</v>
      </c>
      <c r="AE127" s="41" t="s">
        <v>52</v>
      </c>
      <c r="AF127" s="41" t="s">
        <v>52</v>
      </c>
    </row>
    <row r="128" s="1" customFormat="1" customHeight="1" spans="1:32">
      <c r="A128" s="37">
        <v>122</v>
      </c>
      <c r="B128" s="37" t="s">
        <v>43</v>
      </c>
      <c r="C128" s="38" t="s">
        <v>510</v>
      </c>
      <c r="D128" s="38" t="s">
        <v>511</v>
      </c>
      <c r="E128" s="38" t="s">
        <v>511</v>
      </c>
      <c r="F128" s="38" t="s">
        <v>539</v>
      </c>
      <c r="G128" s="38" t="s">
        <v>540</v>
      </c>
      <c r="H128" s="38" t="s">
        <v>62</v>
      </c>
      <c r="I128" s="42" t="s">
        <v>541</v>
      </c>
      <c r="J128" s="38" t="s">
        <v>87</v>
      </c>
      <c r="K128" s="38" t="s">
        <v>542</v>
      </c>
      <c r="L128" s="38" t="s">
        <v>51</v>
      </c>
      <c r="M128" s="38">
        <v>56</v>
      </c>
      <c r="N128" s="38">
        <v>173</v>
      </c>
      <c r="O128" s="38">
        <v>156</v>
      </c>
      <c r="P128" s="38">
        <v>560</v>
      </c>
      <c r="Q128" s="43"/>
      <c r="R128" s="44">
        <v>40</v>
      </c>
      <c r="S128" s="44"/>
      <c r="T128" s="43"/>
      <c r="U128" s="44"/>
      <c r="V128" s="43">
        <f t="shared" si="3"/>
        <v>40</v>
      </c>
      <c r="W128" s="41" t="s">
        <v>52</v>
      </c>
      <c r="X128" s="41"/>
      <c r="Y128" s="41"/>
      <c r="Z128" s="41"/>
      <c r="AA128" s="41" t="s">
        <v>52</v>
      </c>
      <c r="AB128" s="41" t="s">
        <v>52</v>
      </c>
      <c r="AC128" s="41" t="s">
        <v>52</v>
      </c>
      <c r="AD128" s="41" t="s">
        <v>52</v>
      </c>
      <c r="AE128" s="41" t="s">
        <v>52</v>
      </c>
      <c r="AF128" s="41" t="s">
        <v>52</v>
      </c>
    </row>
    <row r="129" s="1" customFormat="1" customHeight="1" spans="1:32">
      <c r="A129" s="37">
        <v>123</v>
      </c>
      <c r="B129" s="37" t="s">
        <v>43</v>
      </c>
      <c r="C129" s="38" t="s">
        <v>73</v>
      </c>
      <c r="D129" s="38" t="s">
        <v>511</v>
      </c>
      <c r="E129" s="38" t="s">
        <v>73</v>
      </c>
      <c r="F129" s="38" t="s">
        <v>543</v>
      </c>
      <c r="G129" s="38" t="s">
        <v>544</v>
      </c>
      <c r="H129" s="38" t="s">
        <v>70</v>
      </c>
      <c r="I129" s="42" t="s">
        <v>545</v>
      </c>
      <c r="J129" s="38" t="s">
        <v>73</v>
      </c>
      <c r="K129" s="38" t="s">
        <v>462</v>
      </c>
      <c r="L129" s="38" t="s">
        <v>66</v>
      </c>
      <c r="M129" s="38">
        <v>35</v>
      </c>
      <c r="N129" s="38">
        <v>126</v>
      </c>
      <c r="O129" s="38">
        <v>140</v>
      </c>
      <c r="P129" s="38">
        <v>423</v>
      </c>
      <c r="Q129" s="43"/>
      <c r="R129" s="44">
        <v>19.887204</v>
      </c>
      <c r="S129" s="44"/>
      <c r="T129" s="43"/>
      <c r="U129" s="44"/>
      <c r="V129" s="43">
        <f t="shared" si="3"/>
        <v>19.887204</v>
      </c>
      <c r="W129" s="41" t="s">
        <v>52</v>
      </c>
      <c r="X129" s="41"/>
      <c r="Y129" s="41"/>
      <c r="Z129" s="41"/>
      <c r="AA129" s="41" t="s">
        <v>52</v>
      </c>
      <c r="AB129" s="41" t="s">
        <v>52</v>
      </c>
      <c r="AC129" s="41" t="s">
        <v>52</v>
      </c>
      <c r="AD129" s="41" t="s">
        <v>52</v>
      </c>
      <c r="AE129" s="41" t="s">
        <v>52</v>
      </c>
      <c r="AF129" s="41" t="s">
        <v>52</v>
      </c>
    </row>
    <row r="130" s="1" customFormat="1" customHeight="1" spans="1:32">
      <c r="A130" s="37">
        <v>124</v>
      </c>
      <c r="B130" s="37" t="s">
        <v>43</v>
      </c>
      <c r="C130" s="38" t="s">
        <v>110</v>
      </c>
      <c r="D130" s="38" t="s">
        <v>511</v>
      </c>
      <c r="E130" s="38" t="s">
        <v>110</v>
      </c>
      <c r="F130" s="38" t="s">
        <v>546</v>
      </c>
      <c r="G130" s="38" t="s">
        <v>547</v>
      </c>
      <c r="H130" s="38" t="s">
        <v>62</v>
      </c>
      <c r="I130" s="42" t="s">
        <v>548</v>
      </c>
      <c r="J130" s="38" t="s">
        <v>110</v>
      </c>
      <c r="K130" s="38" t="s">
        <v>398</v>
      </c>
      <c r="L130" s="38" t="s">
        <v>51</v>
      </c>
      <c r="M130" s="38">
        <v>18</v>
      </c>
      <c r="N130" s="38">
        <v>52</v>
      </c>
      <c r="O130" s="38">
        <v>74</v>
      </c>
      <c r="P130" s="38">
        <v>260</v>
      </c>
      <c r="Q130" s="43"/>
      <c r="R130" s="39">
        <v>24.913779</v>
      </c>
      <c r="S130" s="39"/>
      <c r="T130" s="43"/>
      <c r="U130" s="39"/>
      <c r="V130" s="43">
        <f t="shared" si="3"/>
        <v>24.913779</v>
      </c>
      <c r="W130" s="41" t="s">
        <v>52</v>
      </c>
      <c r="X130" s="41"/>
      <c r="Y130" s="41"/>
      <c r="Z130" s="41"/>
      <c r="AA130" s="41" t="s">
        <v>52</v>
      </c>
      <c r="AB130" s="41" t="s">
        <v>52</v>
      </c>
      <c r="AC130" s="41" t="s">
        <v>52</v>
      </c>
      <c r="AD130" s="41" t="s">
        <v>52</v>
      </c>
      <c r="AE130" s="41" t="s">
        <v>52</v>
      </c>
      <c r="AF130" s="41" t="s">
        <v>52</v>
      </c>
    </row>
    <row r="131" s="1" customFormat="1" customHeight="1" spans="1:32">
      <c r="A131" s="37">
        <v>125</v>
      </c>
      <c r="B131" s="37" t="s">
        <v>43</v>
      </c>
      <c r="C131" s="38" t="s">
        <v>510</v>
      </c>
      <c r="D131" s="38" t="s">
        <v>511</v>
      </c>
      <c r="E131" s="38" t="s">
        <v>511</v>
      </c>
      <c r="F131" s="38" t="s">
        <v>549</v>
      </c>
      <c r="G131" s="38" t="s">
        <v>550</v>
      </c>
      <c r="H131" s="38" t="s">
        <v>70</v>
      </c>
      <c r="I131" s="42" t="s">
        <v>551</v>
      </c>
      <c r="J131" s="38" t="s">
        <v>227</v>
      </c>
      <c r="K131" s="38" t="s">
        <v>552</v>
      </c>
      <c r="L131" s="38" t="s">
        <v>51</v>
      </c>
      <c r="M131" s="38">
        <v>142</v>
      </c>
      <c r="N131" s="38">
        <v>458</v>
      </c>
      <c r="O131" s="38">
        <v>570</v>
      </c>
      <c r="P131" s="38">
        <v>2068</v>
      </c>
      <c r="Q131" s="43"/>
      <c r="R131" s="44">
        <v>52</v>
      </c>
      <c r="S131" s="44"/>
      <c r="T131" s="43"/>
      <c r="U131" s="44"/>
      <c r="V131" s="43">
        <f t="shared" si="3"/>
        <v>52</v>
      </c>
      <c r="W131" s="41" t="s">
        <v>52</v>
      </c>
      <c r="X131" s="41"/>
      <c r="Y131" s="41"/>
      <c r="Z131" s="41"/>
      <c r="AA131" s="41" t="s">
        <v>52</v>
      </c>
      <c r="AB131" s="41" t="s">
        <v>52</v>
      </c>
      <c r="AC131" s="41" t="s">
        <v>52</v>
      </c>
      <c r="AD131" s="41" t="s">
        <v>52</v>
      </c>
      <c r="AE131" s="41" t="s">
        <v>52</v>
      </c>
      <c r="AF131" s="41" t="s">
        <v>52</v>
      </c>
    </row>
    <row r="132" s="1" customFormat="1" customHeight="1" spans="1:32">
      <c r="A132" s="37">
        <v>126</v>
      </c>
      <c r="B132" s="37" t="s">
        <v>43</v>
      </c>
      <c r="C132" s="38" t="s">
        <v>82</v>
      </c>
      <c r="D132" s="38" t="s">
        <v>511</v>
      </c>
      <c r="E132" s="38" t="s">
        <v>82</v>
      </c>
      <c r="F132" s="38" t="s">
        <v>553</v>
      </c>
      <c r="G132" s="38" t="s">
        <v>554</v>
      </c>
      <c r="H132" s="38" t="s">
        <v>62</v>
      </c>
      <c r="I132" s="42" t="s">
        <v>555</v>
      </c>
      <c r="J132" s="38" t="s">
        <v>82</v>
      </c>
      <c r="K132" s="38" t="s">
        <v>556</v>
      </c>
      <c r="L132" s="38" t="s">
        <v>51</v>
      </c>
      <c r="M132" s="38">
        <v>59</v>
      </c>
      <c r="N132" s="38">
        <v>203</v>
      </c>
      <c r="O132" s="38">
        <v>185</v>
      </c>
      <c r="P132" s="38">
        <v>601</v>
      </c>
      <c r="Q132" s="43"/>
      <c r="R132" s="39">
        <v>26</v>
      </c>
      <c r="S132" s="44"/>
      <c r="T132" s="43"/>
      <c r="U132" s="44"/>
      <c r="V132" s="43">
        <f t="shared" si="3"/>
        <v>26</v>
      </c>
      <c r="W132" s="41" t="s">
        <v>52</v>
      </c>
      <c r="X132" s="41"/>
      <c r="Y132" s="41"/>
      <c r="Z132" s="41"/>
      <c r="AA132" s="41" t="s">
        <v>52</v>
      </c>
      <c r="AB132" s="41" t="s">
        <v>52</v>
      </c>
      <c r="AC132" s="41" t="s">
        <v>52</v>
      </c>
      <c r="AD132" s="41" t="s">
        <v>52</v>
      </c>
      <c r="AE132" s="41" t="s">
        <v>52</v>
      </c>
      <c r="AF132" s="41" t="s">
        <v>52</v>
      </c>
    </row>
    <row r="133" s="1" customFormat="1" customHeight="1" spans="1:32">
      <c r="A133" s="37">
        <v>127</v>
      </c>
      <c r="B133" s="37" t="s">
        <v>374</v>
      </c>
      <c r="C133" s="38" t="s">
        <v>59</v>
      </c>
      <c r="D133" s="38" t="s">
        <v>59</v>
      </c>
      <c r="E133" s="38" t="s">
        <v>59</v>
      </c>
      <c r="F133" s="38" t="s">
        <v>557</v>
      </c>
      <c r="G133" s="38" t="s">
        <v>558</v>
      </c>
      <c r="H133" s="38" t="s">
        <v>70</v>
      </c>
      <c r="I133" s="42" t="s">
        <v>559</v>
      </c>
      <c r="J133" s="38" t="s">
        <v>64</v>
      </c>
      <c r="K133" s="38" t="s">
        <v>65</v>
      </c>
      <c r="L133" s="38" t="s">
        <v>66</v>
      </c>
      <c r="M133" s="38">
        <v>1920</v>
      </c>
      <c r="N133" s="38">
        <v>5760</v>
      </c>
      <c r="O133" s="38">
        <v>1920</v>
      </c>
      <c r="P133" s="38">
        <v>5760</v>
      </c>
      <c r="Q133" s="43"/>
      <c r="R133" s="44">
        <v>225.92</v>
      </c>
      <c r="S133" s="44">
        <f>350.08-77.1</f>
        <v>272.98</v>
      </c>
      <c r="T133" s="43"/>
      <c r="U133" s="44"/>
      <c r="V133" s="43">
        <f t="shared" si="3"/>
        <v>498.9</v>
      </c>
      <c r="W133" s="41" t="s">
        <v>52</v>
      </c>
      <c r="X133" s="41"/>
      <c r="Y133" s="41"/>
      <c r="Z133" s="41"/>
      <c r="AA133" s="41" t="s">
        <v>52</v>
      </c>
      <c r="AB133" s="41" t="s">
        <v>52</v>
      </c>
      <c r="AC133" s="41" t="s">
        <v>52</v>
      </c>
      <c r="AD133" s="41" t="s">
        <v>52</v>
      </c>
      <c r="AE133" s="41" t="s">
        <v>52</v>
      </c>
      <c r="AF133" s="41" t="s">
        <v>52</v>
      </c>
    </row>
    <row r="134" s="1" customFormat="1" customHeight="1" spans="1:32">
      <c r="A134" s="37">
        <v>128</v>
      </c>
      <c r="B134" s="38" t="s">
        <v>58</v>
      </c>
      <c r="C134" s="38" t="s">
        <v>139</v>
      </c>
      <c r="D134" s="38" t="s">
        <v>59</v>
      </c>
      <c r="E134" s="38" t="s">
        <v>139</v>
      </c>
      <c r="F134" s="38" t="s">
        <v>560</v>
      </c>
      <c r="G134" s="38" t="s">
        <v>561</v>
      </c>
      <c r="H134" s="38" t="s">
        <v>70</v>
      </c>
      <c r="I134" s="38" t="s">
        <v>562</v>
      </c>
      <c r="J134" s="38" t="s">
        <v>139</v>
      </c>
      <c r="K134" s="38" t="s">
        <v>563</v>
      </c>
      <c r="L134" s="38" t="s">
        <v>51</v>
      </c>
      <c r="M134" s="38">
        <v>60</v>
      </c>
      <c r="N134" s="38">
        <v>142</v>
      </c>
      <c r="O134" s="38">
        <v>160</v>
      </c>
      <c r="P134" s="38">
        <v>430</v>
      </c>
      <c r="Q134" s="38"/>
      <c r="R134" s="38"/>
      <c r="S134" s="38"/>
      <c r="T134" s="38"/>
      <c r="U134" s="38">
        <v>297.62</v>
      </c>
      <c r="V134" s="38">
        <f>U134+T134+S134+R134+Q134</f>
        <v>297.62</v>
      </c>
      <c r="W134" s="41" t="s">
        <v>52</v>
      </c>
      <c r="X134" s="41"/>
      <c r="Y134" s="41"/>
      <c r="Z134" s="41"/>
      <c r="AA134" s="41" t="s">
        <v>52</v>
      </c>
      <c r="AB134" s="41" t="s">
        <v>52</v>
      </c>
      <c r="AC134" s="41" t="s">
        <v>52</v>
      </c>
      <c r="AD134" s="41" t="s">
        <v>52</v>
      </c>
      <c r="AE134" s="41" t="s">
        <v>52</v>
      </c>
      <c r="AF134" s="41" t="s">
        <v>52</v>
      </c>
    </row>
    <row r="135" s="1" customFormat="1" customHeight="1" spans="1:32">
      <c r="A135" s="37">
        <v>129</v>
      </c>
      <c r="B135" s="38" t="s">
        <v>58</v>
      </c>
      <c r="C135" s="38" t="s">
        <v>450</v>
      </c>
      <c r="D135" s="38" t="s">
        <v>59</v>
      </c>
      <c r="E135" s="38" t="s">
        <v>450</v>
      </c>
      <c r="F135" s="38" t="s">
        <v>564</v>
      </c>
      <c r="G135" s="38" t="s">
        <v>565</v>
      </c>
      <c r="H135" s="38" t="s">
        <v>70</v>
      </c>
      <c r="I135" s="38" t="s">
        <v>566</v>
      </c>
      <c r="J135" s="38" t="s">
        <v>454</v>
      </c>
      <c r="K135" s="38" t="s">
        <v>567</v>
      </c>
      <c r="L135" s="38" t="s">
        <v>66</v>
      </c>
      <c r="M135" s="38">
        <v>6</v>
      </c>
      <c r="N135" s="38">
        <v>24</v>
      </c>
      <c r="O135" s="38">
        <v>15</v>
      </c>
      <c r="P135" s="38">
        <v>50</v>
      </c>
      <c r="Q135" s="38"/>
      <c r="R135" s="38"/>
      <c r="S135" s="38"/>
      <c r="T135" s="38"/>
      <c r="U135" s="38">
        <v>15</v>
      </c>
      <c r="V135" s="38">
        <f t="shared" ref="V135:V185" si="4">U135+T135+S135+R135+Q135</f>
        <v>15</v>
      </c>
      <c r="W135" s="41" t="s">
        <v>52</v>
      </c>
      <c r="X135" s="41"/>
      <c r="Y135" s="41"/>
      <c r="Z135" s="41"/>
      <c r="AA135" s="41" t="s">
        <v>52</v>
      </c>
      <c r="AB135" s="41" t="s">
        <v>52</v>
      </c>
      <c r="AC135" s="41" t="s">
        <v>52</v>
      </c>
      <c r="AD135" s="41" t="s">
        <v>52</v>
      </c>
      <c r="AE135" s="41" t="s">
        <v>52</v>
      </c>
      <c r="AF135" s="41" t="s">
        <v>52</v>
      </c>
    </row>
    <row r="136" s="1" customFormat="1" customHeight="1" spans="1:32">
      <c r="A136" s="37">
        <v>130</v>
      </c>
      <c r="B136" s="38" t="s">
        <v>58</v>
      </c>
      <c r="C136" s="38" t="s">
        <v>269</v>
      </c>
      <c r="D136" s="38" t="s">
        <v>59</v>
      </c>
      <c r="E136" s="38" t="s">
        <v>269</v>
      </c>
      <c r="F136" s="38" t="s">
        <v>568</v>
      </c>
      <c r="G136" s="38" t="s">
        <v>569</v>
      </c>
      <c r="H136" s="38" t="s">
        <v>62</v>
      </c>
      <c r="I136" s="38" t="s">
        <v>570</v>
      </c>
      <c r="J136" s="38" t="s">
        <v>269</v>
      </c>
      <c r="K136" s="38" t="s">
        <v>273</v>
      </c>
      <c r="L136" s="38" t="s">
        <v>51</v>
      </c>
      <c r="M136" s="38">
        <v>12</v>
      </c>
      <c r="N136" s="38">
        <v>36</v>
      </c>
      <c r="O136" s="38">
        <v>28</v>
      </c>
      <c r="P136" s="38">
        <v>111</v>
      </c>
      <c r="Q136" s="38"/>
      <c r="R136" s="38"/>
      <c r="S136" s="38"/>
      <c r="T136" s="38"/>
      <c r="U136" s="38">
        <v>48</v>
      </c>
      <c r="V136" s="38">
        <f t="shared" si="4"/>
        <v>48</v>
      </c>
      <c r="W136" s="41" t="s">
        <v>52</v>
      </c>
      <c r="X136" s="41"/>
      <c r="Y136" s="41"/>
      <c r="Z136" s="41"/>
      <c r="AA136" s="41" t="s">
        <v>52</v>
      </c>
      <c r="AB136" s="41" t="s">
        <v>52</v>
      </c>
      <c r="AC136" s="41" t="s">
        <v>52</v>
      </c>
      <c r="AD136" s="41" t="s">
        <v>52</v>
      </c>
      <c r="AE136" s="41" t="s">
        <v>52</v>
      </c>
      <c r="AF136" s="41" t="s">
        <v>52</v>
      </c>
    </row>
    <row r="137" s="1" customFormat="1" customHeight="1" spans="1:32">
      <c r="A137" s="37">
        <v>131</v>
      </c>
      <c r="B137" s="38" t="s">
        <v>58</v>
      </c>
      <c r="C137" s="38" t="s">
        <v>232</v>
      </c>
      <c r="D137" s="38" t="s">
        <v>59</v>
      </c>
      <c r="E137" s="38" t="s">
        <v>232</v>
      </c>
      <c r="F137" s="38" t="s">
        <v>571</v>
      </c>
      <c r="G137" s="38" t="s">
        <v>572</v>
      </c>
      <c r="H137" s="38" t="s">
        <v>70</v>
      </c>
      <c r="I137" s="38" t="s">
        <v>573</v>
      </c>
      <c r="J137" s="38" t="s">
        <v>232</v>
      </c>
      <c r="K137" s="38" t="s">
        <v>236</v>
      </c>
      <c r="L137" s="38" t="s">
        <v>51</v>
      </c>
      <c r="M137" s="38">
        <v>20</v>
      </c>
      <c r="N137" s="38">
        <v>52</v>
      </c>
      <c r="O137" s="38">
        <v>48</v>
      </c>
      <c r="P137" s="38">
        <v>132</v>
      </c>
      <c r="Q137" s="38"/>
      <c r="R137" s="38"/>
      <c r="S137" s="38"/>
      <c r="T137" s="38"/>
      <c r="U137" s="38">
        <v>89.65</v>
      </c>
      <c r="V137" s="38">
        <f t="shared" si="4"/>
        <v>89.65</v>
      </c>
      <c r="W137" s="41" t="s">
        <v>52</v>
      </c>
      <c r="X137" s="41"/>
      <c r="Y137" s="41"/>
      <c r="Z137" s="41"/>
      <c r="AA137" s="41" t="s">
        <v>52</v>
      </c>
      <c r="AB137" s="41" t="s">
        <v>52</v>
      </c>
      <c r="AC137" s="41" t="s">
        <v>52</v>
      </c>
      <c r="AD137" s="41" t="s">
        <v>52</v>
      </c>
      <c r="AE137" s="41" t="s">
        <v>52</v>
      </c>
      <c r="AF137" s="41" t="s">
        <v>52</v>
      </c>
    </row>
    <row r="138" s="1" customFormat="1" customHeight="1" spans="1:32">
      <c r="A138" s="37">
        <v>132</v>
      </c>
      <c r="B138" s="38" t="s">
        <v>58</v>
      </c>
      <c r="C138" s="38" t="s">
        <v>67</v>
      </c>
      <c r="D138" s="38" t="s">
        <v>59</v>
      </c>
      <c r="E138" s="38" t="s">
        <v>67</v>
      </c>
      <c r="F138" s="38" t="s">
        <v>574</v>
      </c>
      <c r="G138" s="38" t="s">
        <v>575</v>
      </c>
      <c r="H138" s="38" t="s">
        <v>70</v>
      </c>
      <c r="I138" s="38" t="s">
        <v>576</v>
      </c>
      <c r="J138" s="38" t="s">
        <v>67</v>
      </c>
      <c r="K138" s="38" t="s">
        <v>577</v>
      </c>
      <c r="L138" s="38" t="s">
        <v>66</v>
      </c>
      <c r="M138" s="38">
        <v>35</v>
      </c>
      <c r="N138" s="38">
        <v>80</v>
      </c>
      <c r="O138" s="38">
        <v>70</v>
      </c>
      <c r="P138" s="38">
        <v>220</v>
      </c>
      <c r="Q138" s="38"/>
      <c r="R138" s="38"/>
      <c r="S138" s="38"/>
      <c r="T138" s="38"/>
      <c r="U138" s="38">
        <v>79.9</v>
      </c>
      <c r="V138" s="38">
        <f t="shared" si="4"/>
        <v>79.9</v>
      </c>
      <c r="W138" s="41" t="s">
        <v>52</v>
      </c>
      <c r="X138" s="41"/>
      <c r="Y138" s="41"/>
      <c r="Z138" s="41"/>
      <c r="AA138" s="41" t="s">
        <v>52</v>
      </c>
      <c r="AB138" s="41" t="s">
        <v>52</v>
      </c>
      <c r="AC138" s="41" t="s">
        <v>52</v>
      </c>
      <c r="AD138" s="41" t="s">
        <v>52</v>
      </c>
      <c r="AE138" s="41" t="s">
        <v>52</v>
      </c>
      <c r="AF138" s="41" t="s">
        <v>52</v>
      </c>
    </row>
    <row r="139" s="1" customFormat="1" customHeight="1" spans="1:32">
      <c r="A139" s="37">
        <v>133</v>
      </c>
      <c r="B139" s="38" t="s">
        <v>58</v>
      </c>
      <c r="C139" s="38" t="s">
        <v>578</v>
      </c>
      <c r="D139" s="38" t="s">
        <v>59</v>
      </c>
      <c r="E139" s="38" t="s">
        <v>578</v>
      </c>
      <c r="F139" s="38" t="s">
        <v>579</v>
      </c>
      <c r="G139" s="38" t="s">
        <v>580</v>
      </c>
      <c r="H139" s="38" t="s">
        <v>62</v>
      </c>
      <c r="I139" s="38" t="s">
        <v>581</v>
      </c>
      <c r="J139" s="38" t="s">
        <v>578</v>
      </c>
      <c r="K139" s="38" t="s">
        <v>582</v>
      </c>
      <c r="L139" s="38" t="s">
        <v>66</v>
      </c>
      <c r="M139" s="38">
        <v>78</v>
      </c>
      <c r="N139" s="38">
        <v>132</v>
      </c>
      <c r="O139" s="38">
        <v>148</v>
      </c>
      <c r="P139" s="38">
        <v>388</v>
      </c>
      <c r="Q139" s="38"/>
      <c r="R139" s="38"/>
      <c r="S139" s="38"/>
      <c r="T139" s="38">
        <v>169.86</v>
      </c>
      <c r="U139" s="38">
        <v>52.5</v>
      </c>
      <c r="V139" s="38">
        <f t="shared" si="4"/>
        <v>222.36</v>
      </c>
      <c r="W139" s="41" t="s">
        <v>52</v>
      </c>
      <c r="X139" s="41"/>
      <c r="Y139" s="41"/>
      <c r="Z139" s="41"/>
      <c r="AA139" s="41" t="s">
        <v>52</v>
      </c>
      <c r="AB139" s="41" t="s">
        <v>52</v>
      </c>
      <c r="AC139" s="41" t="s">
        <v>52</v>
      </c>
      <c r="AD139" s="41" t="s">
        <v>52</v>
      </c>
      <c r="AE139" s="41" t="s">
        <v>52</v>
      </c>
      <c r="AF139" s="41" t="s">
        <v>52</v>
      </c>
    </row>
    <row r="140" s="1" customFormat="1" customHeight="1" spans="1:32">
      <c r="A140" s="37">
        <v>134</v>
      </c>
      <c r="B140" s="38" t="s">
        <v>58</v>
      </c>
      <c r="C140" s="38" t="s">
        <v>269</v>
      </c>
      <c r="D140" s="38" t="s">
        <v>59</v>
      </c>
      <c r="E140" s="38" t="s">
        <v>269</v>
      </c>
      <c r="F140" s="38" t="s">
        <v>583</v>
      </c>
      <c r="G140" s="38" t="s">
        <v>584</v>
      </c>
      <c r="H140" s="38" t="s">
        <v>62</v>
      </c>
      <c r="I140" s="38" t="s">
        <v>585</v>
      </c>
      <c r="J140" s="38" t="s">
        <v>269</v>
      </c>
      <c r="K140" s="38" t="s">
        <v>316</v>
      </c>
      <c r="L140" s="38" t="s">
        <v>66</v>
      </c>
      <c r="M140" s="38">
        <v>34</v>
      </c>
      <c r="N140" s="38">
        <v>96</v>
      </c>
      <c r="O140" s="38">
        <v>64</v>
      </c>
      <c r="P140" s="38">
        <v>148</v>
      </c>
      <c r="Q140" s="38"/>
      <c r="R140" s="38"/>
      <c r="S140" s="38"/>
      <c r="T140" s="38"/>
      <c r="U140" s="38">
        <v>89.68682</v>
      </c>
      <c r="V140" s="38">
        <f t="shared" si="4"/>
        <v>89.68682</v>
      </c>
      <c r="W140" s="41" t="s">
        <v>52</v>
      </c>
      <c r="X140" s="41"/>
      <c r="Y140" s="41"/>
      <c r="Z140" s="41"/>
      <c r="AA140" s="41" t="s">
        <v>52</v>
      </c>
      <c r="AB140" s="41" t="s">
        <v>52</v>
      </c>
      <c r="AC140" s="41" t="s">
        <v>52</v>
      </c>
      <c r="AD140" s="41" t="s">
        <v>52</v>
      </c>
      <c r="AE140" s="41" t="s">
        <v>52</v>
      </c>
      <c r="AF140" s="41" t="s">
        <v>52</v>
      </c>
    </row>
    <row r="141" s="1" customFormat="1" customHeight="1" spans="1:32">
      <c r="A141" s="37">
        <v>135</v>
      </c>
      <c r="B141" s="38" t="s">
        <v>58</v>
      </c>
      <c r="C141" s="38" t="s">
        <v>119</v>
      </c>
      <c r="D141" s="38" t="s">
        <v>59</v>
      </c>
      <c r="E141" s="38" t="s">
        <v>119</v>
      </c>
      <c r="F141" s="38" t="s">
        <v>586</v>
      </c>
      <c r="G141" s="38" t="s">
        <v>587</v>
      </c>
      <c r="H141" s="38" t="s">
        <v>62</v>
      </c>
      <c r="I141" s="38" t="s">
        <v>588</v>
      </c>
      <c r="J141" s="38" t="s">
        <v>119</v>
      </c>
      <c r="K141" s="38" t="s">
        <v>589</v>
      </c>
      <c r="L141" s="38" t="s">
        <v>66</v>
      </c>
      <c r="M141" s="38">
        <v>62</v>
      </c>
      <c r="N141" s="38">
        <v>187</v>
      </c>
      <c r="O141" s="38">
        <v>113</v>
      </c>
      <c r="P141" s="38">
        <v>298</v>
      </c>
      <c r="Q141" s="38"/>
      <c r="R141" s="38"/>
      <c r="S141" s="38"/>
      <c r="T141" s="38"/>
      <c r="U141" s="38">
        <v>199.2249</v>
      </c>
      <c r="V141" s="38">
        <f t="shared" si="4"/>
        <v>199.2249</v>
      </c>
      <c r="W141" s="41" t="s">
        <v>52</v>
      </c>
      <c r="X141" s="41"/>
      <c r="Y141" s="41"/>
      <c r="Z141" s="41"/>
      <c r="AA141" s="41" t="s">
        <v>52</v>
      </c>
      <c r="AB141" s="41" t="s">
        <v>52</v>
      </c>
      <c r="AC141" s="41" t="s">
        <v>52</v>
      </c>
      <c r="AD141" s="41" t="s">
        <v>52</v>
      </c>
      <c r="AE141" s="41" t="s">
        <v>52</v>
      </c>
      <c r="AF141" s="41" t="s">
        <v>52</v>
      </c>
    </row>
    <row r="142" s="1" customFormat="1" customHeight="1" spans="1:32">
      <c r="A142" s="37">
        <v>136</v>
      </c>
      <c r="B142" s="38" t="s">
        <v>58</v>
      </c>
      <c r="C142" s="38" t="s">
        <v>73</v>
      </c>
      <c r="D142" s="38" t="s">
        <v>59</v>
      </c>
      <c r="E142" s="38" t="s">
        <v>73</v>
      </c>
      <c r="F142" s="38" t="s">
        <v>590</v>
      </c>
      <c r="G142" s="38" t="s">
        <v>591</v>
      </c>
      <c r="H142" s="38" t="s">
        <v>70</v>
      </c>
      <c r="I142" s="38" t="s">
        <v>592</v>
      </c>
      <c r="J142" s="38" t="s">
        <v>73</v>
      </c>
      <c r="K142" s="38" t="s">
        <v>593</v>
      </c>
      <c r="L142" s="38" t="s">
        <v>66</v>
      </c>
      <c r="M142" s="38">
        <v>10</v>
      </c>
      <c r="N142" s="38">
        <v>25</v>
      </c>
      <c r="O142" s="38">
        <v>18</v>
      </c>
      <c r="P142" s="38">
        <v>38</v>
      </c>
      <c r="Q142" s="38"/>
      <c r="R142" s="38"/>
      <c r="S142" s="38"/>
      <c r="T142" s="38"/>
      <c r="U142" s="38">
        <v>30</v>
      </c>
      <c r="V142" s="38">
        <f t="shared" si="4"/>
        <v>30</v>
      </c>
      <c r="W142" s="41" t="s">
        <v>52</v>
      </c>
      <c r="X142" s="41"/>
      <c r="Y142" s="41"/>
      <c r="Z142" s="41"/>
      <c r="AA142" s="41" t="s">
        <v>52</v>
      </c>
      <c r="AB142" s="41" t="s">
        <v>52</v>
      </c>
      <c r="AC142" s="41" t="s">
        <v>52</v>
      </c>
      <c r="AD142" s="41" t="s">
        <v>52</v>
      </c>
      <c r="AE142" s="41" t="s">
        <v>52</v>
      </c>
      <c r="AF142" s="41" t="s">
        <v>52</v>
      </c>
    </row>
    <row r="143" s="1" customFormat="1" customHeight="1" spans="1:32">
      <c r="A143" s="37">
        <v>137</v>
      </c>
      <c r="B143" s="38" t="s">
        <v>58</v>
      </c>
      <c r="C143" s="38" t="s">
        <v>53</v>
      </c>
      <c r="D143" s="38" t="s">
        <v>59</v>
      </c>
      <c r="E143" s="38" t="s">
        <v>53</v>
      </c>
      <c r="F143" s="38" t="s">
        <v>594</v>
      </c>
      <c r="G143" s="38" t="s">
        <v>595</v>
      </c>
      <c r="H143" s="38" t="s">
        <v>70</v>
      </c>
      <c r="I143" s="38" t="s">
        <v>596</v>
      </c>
      <c r="J143" s="38" t="s">
        <v>53</v>
      </c>
      <c r="K143" s="38" t="s">
        <v>597</v>
      </c>
      <c r="L143" s="38" t="s">
        <v>51</v>
      </c>
      <c r="M143" s="38">
        <v>15</v>
      </c>
      <c r="N143" s="38">
        <v>38</v>
      </c>
      <c r="O143" s="38">
        <v>32</v>
      </c>
      <c r="P143" s="38">
        <v>96</v>
      </c>
      <c r="Q143" s="38"/>
      <c r="R143" s="38"/>
      <c r="S143" s="38"/>
      <c r="T143" s="38"/>
      <c r="U143" s="38">
        <v>53.96</v>
      </c>
      <c r="V143" s="38">
        <f t="shared" si="4"/>
        <v>53.96</v>
      </c>
      <c r="W143" s="41" t="s">
        <v>52</v>
      </c>
      <c r="X143" s="41"/>
      <c r="Y143" s="41"/>
      <c r="Z143" s="41"/>
      <c r="AA143" s="41" t="s">
        <v>52</v>
      </c>
      <c r="AB143" s="41" t="s">
        <v>52</v>
      </c>
      <c r="AC143" s="41" t="s">
        <v>52</v>
      </c>
      <c r="AD143" s="41" t="s">
        <v>52</v>
      </c>
      <c r="AE143" s="41" t="s">
        <v>52</v>
      </c>
      <c r="AF143" s="41" t="s">
        <v>52</v>
      </c>
    </row>
    <row r="144" s="1" customFormat="1" customHeight="1" spans="1:32">
      <c r="A144" s="37">
        <v>138</v>
      </c>
      <c r="B144" s="38" t="s">
        <v>58</v>
      </c>
      <c r="C144" s="38" t="s">
        <v>450</v>
      </c>
      <c r="D144" s="38" t="s">
        <v>59</v>
      </c>
      <c r="E144" s="38" t="s">
        <v>450</v>
      </c>
      <c r="F144" s="38" t="s">
        <v>598</v>
      </c>
      <c r="G144" s="38" t="s">
        <v>599</v>
      </c>
      <c r="H144" s="38" t="s">
        <v>62</v>
      </c>
      <c r="I144" s="38" t="s">
        <v>600</v>
      </c>
      <c r="J144" s="38" t="s">
        <v>454</v>
      </c>
      <c r="K144" s="38" t="s">
        <v>601</v>
      </c>
      <c r="L144" s="38" t="s">
        <v>51</v>
      </c>
      <c r="M144" s="38">
        <v>98</v>
      </c>
      <c r="N144" s="38">
        <v>278</v>
      </c>
      <c r="O144" s="38">
        <v>165</v>
      </c>
      <c r="P144" s="38">
        <v>342</v>
      </c>
      <c r="Q144" s="38"/>
      <c r="R144" s="38"/>
      <c r="S144" s="38"/>
      <c r="T144" s="38">
        <v>94.8</v>
      </c>
      <c r="U144" s="38">
        <v>198</v>
      </c>
      <c r="V144" s="38">
        <f t="shared" si="4"/>
        <v>292.8</v>
      </c>
      <c r="W144" s="41" t="s">
        <v>52</v>
      </c>
      <c r="X144" s="41"/>
      <c r="Y144" s="41"/>
      <c r="Z144" s="41"/>
      <c r="AA144" s="41" t="s">
        <v>52</v>
      </c>
      <c r="AB144" s="41" t="s">
        <v>52</v>
      </c>
      <c r="AC144" s="41" t="s">
        <v>52</v>
      </c>
      <c r="AD144" s="41" t="s">
        <v>52</v>
      </c>
      <c r="AE144" s="41" t="s">
        <v>52</v>
      </c>
      <c r="AF144" s="41" t="s">
        <v>52</v>
      </c>
    </row>
    <row r="145" s="1" customFormat="1" customHeight="1" spans="1:32">
      <c r="A145" s="37">
        <v>139</v>
      </c>
      <c r="B145" s="38" t="s">
        <v>602</v>
      </c>
      <c r="C145" s="38" t="s">
        <v>603</v>
      </c>
      <c r="D145" s="38" t="s">
        <v>59</v>
      </c>
      <c r="E145" s="38" t="s">
        <v>59</v>
      </c>
      <c r="F145" s="38" t="s">
        <v>604</v>
      </c>
      <c r="G145" s="38" t="s">
        <v>605</v>
      </c>
      <c r="H145" s="38" t="s">
        <v>70</v>
      </c>
      <c r="I145" s="38" t="s">
        <v>606</v>
      </c>
      <c r="J145" s="38" t="s">
        <v>603</v>
      </c>
      <c r="K145" s="38"/>
      <c r="L145" s="38" t="s">
        <v>66</v>
      </c>
      <c r="M145" s="38">
        <v>90</v>
      </c>
      <c r="N145" s="38">
        <v>270</v>
      </c>
      <c r="O145" s="38">
        <v>150</v>
      </c>
      <c r="P145" s="38">
        <v>450</v>
      </c>
      <c r="Q145" s="38"/>
      <c r="R145" s="38"/>
      <c r="S145" s="38"/>
      <c r="T145" s="38"/>
      <c r="U145" s="38">
        <v>50</v>
      </c>
      <c r="V145" s="38">
        <f t="shared" si="4"/>
        <v>50</v>
      </c>
      <c r="W145" s="41" t="s">
        <v>52</v>
      </c>
      <c r="X145" s="41"/>
      <c r="Y145" s="41"/>
      <c r="Z145" s="41"/>
      <c r="AA145" s="41" t="s">
        <v>52</v>
      </c>
      <c r="AB145" s="41" t="s">
        <v>52</v>
      </c>
      <c r="AC145" s="41" t="s">
        <v>52</v>
      </c>
      <c r="AD145" s="41" t="s">
        <v>52</v>
      </c>
      <c r="AE145" s="41" t="s">
        <v>52</v>
      </c>
      <c r="AF145" s="41" t="s">
        <v>52</v>
      </c>
    </row>
    <row r="146" s="1" customFormat="1" customHeight="1" spans="1:32">
      <c r="A146" s="37">
        <v>140</v>
      </c>
      <c r="B146" s="38" t="s">
        <v>58</v>
      </c>
      <c r="C146" s="38" t="s">
        <v>364</v>
      </c>
      <c r="D146" s="38" t="s">
        <v>59</v>
      </c>
      <c r="E146" s="38" t="s">
        <v>364</v>
      </c>
      <c r="F146" s="38" t="s">
        <v>607</v>
      </c>
      <c r="G146" s="38" t="s">
        <v>608</v>
      </c>
      <c r="H146" s="38" t="s">
        <v>62</v>
      </c>
      <c r="I146" s="38" t="s">
        <v>609</v>
      </c>
      <c r="J146" s="38" t="s">
        <v>364</v>
      </c>
      <c r="K146" s="38" t="s">
        <v>610</v>
      </c>
      <c r="L146" s="38" t="s">
        <v>51</v>
      </c>
      <c r="M146" s="38">
        <v>24</v>
      </c>
      <c r="N146" s="38">
        <v>62</v>
      </c>
      <c r="O146" s="38">
        <v>50</v>
      </c>
      <c r="P146" s="38">
        <v>145</v>
      </c>
      <c r="Q146" s="38"/>
      <c r="R146" s="38"/>
      <c r="S146" s="38"/>
      <c r="T146" s="38"/>
      <c r="U146" s="38">
        <v>39.918498</v>
      </c>
      <c r="V146" s="38">
        <f t="shared" si="4"/>
        <v>39.918498</v>
      </c>
      <c r="W146" s="41" t="s">
        <v>52</v>
      </c>
      <c r="X146" s="41"/>
      <c r="Y146" s="41"/>
      <c r="Z146" s="41"/>
      <c r="AA146" s="41" t="s">
        <v>52</v>
      </c>
      <c r="AB146" s="41" t="s">
        <v>52</v>
      </c>
      <c r="AC146" s="41" t="s">
        <v>52</v>
      </c>
      <c r="AD146" s="41" t="s">
        <v>52</v>
      </c>
      <c r="AE146" s="41" t="s">
        <v>52</v>
      </c>
      <c r="AF146" s="41" t="s">
        <v>52</v>
      </c>
    </row>
    <row r="147" s="1" customFormat="1" customHeight="1" spans="1:32">
      <c r="A147" s="37">
        <v>141</v>
      </c>
      <c r="B147" s="38" t="s">
        <v>43</v>
      </c>
      <c r="C147" s="38" t="s">
        <v>73</v>
      </c>
      <c r="D147" s="38" t="s">
        <v>59</v>
      </c>
      <c r="E147" s="38" t="s">
        <v>73</v>
      </c>
      <c r="F147" s="38" t="s">
        <v>611</v>
      </c>
      <c r="G147" s="38" t="s">
        <v>612</v>
      </c>
      <c r="H147" s="38" t="s">
        <v>70</v>
      </c>
      <c r="I147" s="38" t="s">
        <v>613</v>
      </c>
      <c r="J147" s="38" t="s">
        <v>73</v>
      </c>
      <c r="K147" s="38" t="s">
        <v>614</v>
      </c>
      <c r="L147" s="38" t="s">
        <v>66</v>
      </c>
      <c r="M147" s="38">
        <v>12</v>
      </c>
      <c r="N147" s="38">
        <v>37</v>
      </c>
      <c r="O147" s="38">
        <v>48</v>
      </c>
      <c r="P147" s="38">
        <v>201</v>
      </c>
      <c r="Q147" s="38"/>
      <c r="R147" s="38"/>
      <c r="S147" s="38"/>
      <c r="T147" s="38"/>
      <c r="U147" s="38">
        <v>39.9103</v>
      </c>
      <c r="V147" s="38">
        <f t="shared" si="4"/>
        <v>39.9103</v>
      </c>
      <c r="W147" s="41" t="s">
        <v>52</v>
      </c>
      <c r="X147" s="41"/>
      <c r="Y147" s="41"/>
      <c r="Z147" s="41"/>
      <c r="AA147" s="41" t="s">
        <v>52</v>
      </c>
      <c r="AB147" s="41" t="s">
        <v>52</v>
      </c>
      <c r="AC147" s="41" t="s">
        <v>52</v>
      </c>
      <c r="AD147" s="41" t="s">
        <v>52</v>
      </c>
      <c r="AE147" s="41" t="s">
        <v>52</v>
      </c>
      <c r="AF147" s="41" t="s">
        <v>52</v>
      </c>
    </row>
    <row r="148" s="1" customFormat="1" customHeight="1" spans="1:32">
      <c r="A148" s="37">
        <v>142</v>
      </c>
      <c r="B148" s="38" t="s">
        <v>58</v>
      </c>
      <c r="C148" s="38" t="s">
        <v>214</v>
      </c>
      <c r="D148" s="38" t="s">
        <v>59</v>
      </c>
      <c r="E148" s="38" t="s">
        <v>214</v>
      </c>
      <c r="F148" s="38" t="s">
        <v>615</v>
      </c>
      <c r="G148" s="38" t="s">
        <v>616</v>
      </c>
      <c r="H148" s="38" t="s">
        <v>70</v>
      </c>
      <c r="I148" s="38" t="s">
        <v>617</v>
      </c>
      <c r="J148" s="38" t="s">
        <v>214</v>
      </c>
      <c r="K148" s="38" t="s">
        <v>618</v>
      </c>
      <c r="L148" s="38" t="s">
        <v>51</v>
      </c>
      <c r="M148" s="38">
        <v>8</v>
      </c>
      <c r="N148" s="38">
        <v>16</v>
      </c>
      <c r="O148" s="38">
        <v>59</v>
      </c>
      <c r="P148" s="38">
        <v>162</v>
      </c>
      <c r="Q148" s="38"/>
      <c r="R148" s="38"/>
      <c r="S148" s="38"/>
      <c r="T148" s="38"/>
      <c r="U148" s="38">
        <v>9.912974</v>
      </c>
      <c r="V148" s="38">
        <f t="shared" si="4"/>
        <v>9.912974</v>
      </c>
      <c r="W148" s="41" t="s">
        <v>52</v>
      </c>
      <c r="X148" s="41"/>
      <c r="Y148" s="41"/>
      <c r="Z148" s="41"/>
      <c r="AA148" s="41" t="s">
        <v>52</v>
      </c>
      <c r="AB148" s="41" t="s">
        <v>52</v>
      </c>
      <c r="AC148" s="41" t="s">
        <v>52</v>
      </c>
      <c r="AD148" s="41" t="s">
        <v>52</v>
      </c>
      <c r="AE148" s="41" t="s">
        <v>52</v>
      </c>
      <c r="AF148" s="41" t="s">
        <v>52</v>
      </c>
    </row>
    <row r="149" s="1" customFormat="1" customHeight="1" spans="1:32">
      <c r="A149" s="37">
        <v>143</v>
      </c>
      <c r="B149" s="38" t="s">
        <v>58</v>
      </c>
      <c r="C149" s="38" t="s">
        <v>67</v>
      </c>
      <c r="D149" s="38" t="s">
        <v>59</v>
      </c>
      <c r="E149" s="38" t="s">
        <v>67</v>
      </c>
      <c r="F149" s="38" t="s">
        <v>619</v>
      </c>
      <c r="G149" s="38" t="s">
        <v>620</v>
      </c>
      <c r="H149" s="38" t="s">
        <v>62</v>
      </c>
      <c r="I149" s="38" t="s">
        <v>621</v>
      </c>
      <c r="J149" s="38" t="s">
        <v>67</v>
      </c>
      <c r="K149" s="38" t="s">
        <v>622</v>
      </c>
      <c r="L149" s="38" t="s">
        <v>66</v>
      </c>
      <c r="M149" s="38">
        <v>60</v>
      </c>
      <c r="N149" s="38">
        <v>226</v>
      </c>
      <c r="O149" s="38">
        <v>120</v>
      </c>
      <c r="P149" s="38">
        <v>318</v>
      </c>
      <c r="Q149" s="38"/>
      <c r="R149" s="38"/>
      <c r="S149" s="38"/>
      <c r="T149" s="38"/>
      <c r="U149" s="38">
        <v>58.930405</v>
      </c>
      <c r="V149" s="38">
        <f t="shared" si="4"/>
        <v>58.930405</v>
      </c>
      <c r="W149" s="41" t="s">
        <v>52</v>
      </c>
      <c r="X149" s="41"/>
      <c r="Y149" s="41"/>
      <c r="Z149" s="41"/>
      <c r="AA149" s="41" t="s">
        <v>52</v>
      </c>
      <c r="AB149" s="41" t="s">
        <v>52</v>
      </c>
      <c r="AC149" s="41" t="s">
        <v>52</v>
      </c>
      <c r="AD149" s="41" t="s">
        <v>52</v>
      </c>
      <c r="AE149" s="41" t="s">
        <v>52</v>
      </c>
      <c r="AF149" s="41" t="s">
        <v>52</v>
      </c>
    </row>
    <row r="150" s="1" customFormat="1" customHeight="1" spans="1:32">
      <c r="A150" s="37">
        <v>144</v>
      </c>
      <c r="B150" s="38" t="s">
        <v>43</v>
      </c>
      <c r="C150" s="38" t="s">
        <v>269</v>
      </c>
      <c r="D150" s="38" t="s">
        <v>59</v>
      </c>
      <c r="E150" s="38" t="s">
        <v>269</v>
      </c>
      <c r="F150" s="38" t="s">
        <v>623</v>
      </c>
      <c r="G150" s="38" t="s">
        <v>624</v>
      </c>
      <c r="H150" s="38" t="s">
        <v>70</v>
      </c>
      <c r="I150" s="38" t="s">
        <v>625</v>
      </c>
      <c r="J150" s="38" t="s">
        <v>269</v>
      </c>
      <c r="K150" s="38" t="s">
        <v>626</v>
      </c>
      <c r="L150" s="38" t="s">
        <v>66</v>
      </c>
      <c r="M150" s="38">
        <v>37</v>
      </c>
      <c r="N150" s="38">
        <v>92</v>
      </c>
      <c r="O150" s="38">
        <v>62</v>
      </c>
      <c r="P150" s="38">
        <v>186</v>
      </c>
      <c r="Q150" s="38"/>
      <c r="R150" s="38"/>
      <c r="S150" s="38"/>
      <c r="T150" s="38"/>
      <c r="U150" s="38">
        <v>32.3</v>
      </c>
      <c r="V150" s="38">
        <f t="shared" si="4"/>
        <v>32.3</v>
      </c>
      <c r="W150" s="41" t="s">
        <v>52</v>
      </c>
      <c r="X150" s="41"/>
      <c r="Y150" s="41"/>
      <c r="Z150" s="41"/>
      <c r="AA150" s="41" t="s">
        <v>52</v>
      </c>
      <c r="AB150" s="41" t="s">
        <v>52</v>
      </c>
      <c r="AC150" s="41" t="s">
        <v>52</v>
      </c>
      <c r="AD150" s="41" t="s">
        <v>52</v>
      </c>
      <c r="AE150" s="41" t="s">
        <v>52</v>
      </c>
      <c r="AF150" s="41" t="s">
        <v>52</v>
      </c>
    </row>
    <row r="151" s="1" customFormat="1" customHeight="1" spans="1:32">
      <c r="A151" s="37">
        <v>145</v>
      </c>
      <c r="B151" s="38" t="s">
        <v>58</v>
      </c>
      <c r="C151" s="38" t="s">
        <v>67</v>
      </c>
      <c r="D151" s="38" t="s">
        <v>59</v>
      </c>
      <c r="E151" s="38" t="s">
        <v>67</v>
      </c>
      <c r="F151" s="38" t="s">
        <v>627</v>
      </c>
      <c r="G151" s="38" t="s">
        <v>628</v>
      </c>
      <c r="H151" s="38" t="s">
        <v>62</v>
      </c>
      <c r="I151" s="38" t="s">
        <v>629</v>
      </c>
      <c r="J151" s="38" t="s">
        <v>67</v>
      </c>
      <c r="K151" s="38" t="s">
        <v>201</v>
      </c>
      <c r="L151" s="38" t="s">
        <v>66</v>
      </c>
      <c r="M151" s="38">
        <v>44</v>
      </c>
      <c r="N151" s="38">
        <v>113</v>
      </c>
      <c r="O151" s="38">
        <v>75</v>
      </c>
      <c r="P151" s="38">
        <v>242</v>
      </c>
      <c r="Q151" s="38"/>
      <c r="R151" s="38"/>
      <c r="S151" s="38"/>
      <c r="T151" s="38"/>
      <c r="U151" s="38">
        <v>59.782112</v>
      </c>
      <c r="V151" s="38">
        <f t="shared" si="4"/>
        <v>59.782112</v>
      </c>
      <c r="W151" s="41" t="s">
        <v>52</v>
      </c>
      <c r="X151" s="41"/>
      <c r="Y151" s="41"/>
      <c r="Z151" s="41"/>
      <c r="AA151" s="41" t="s">
        <v>52</v>
      </c>
      <c r="AB151" s="41" t="s">
        <v>52</v>
      </c>
      <c r="AC151" s="41" t="s">
        <v>52</v>
      </c>
      <c r="AD151" s="41" t="s">
        <v>52</v>
      </c>
      <c r="AE151" s="41" t="s">
        <v>52</v>
      </c>
      <c r="AF151" s="41" t="s">
        <v>52</v>
      </c>
    </row>
    <row r="152" s="1" customFormat="1" customHeight="1" spans="1:32">
      <c r="A152" s="37">
        <v>146</v>
      </c>
      <c r="B152" s="38" t="s">
        <v>58</v>
      </c>
      <c r="C152" s="38" t="s">
        <v>232</v>
      </c>
      <c r="D152" s="38" t="s">
        <v>59</v>
      </c>
      <c r="E152" s="38" t="s">
        <v>232</v>
      </c>
      <c r="F152" s="38" t="s">
        <v>630</v>
      </c>
      <c r="G152" s="38" t="s">
        <v>631</v>
      </c>
      <c r="H152" s="38" t="s">
        <v>70</v>
      </c>
      <c r="I152" s="38" t="s">
        <v>632</v>
      </c>
      <c r="J152" s="38" t="s">
        <v>232</v>
      </c>
      <c r="K152" s="38" t="s">
        <v>633</v>
      </c>
      <c r="L152" s="38" t="s">
        <v>51</v>
      </c>
      <c r="M152" s="38">
        <v>14</v>
      </c>
      <c r="N152" s="38">
        <v>32</v>
      </c>
      <c r="O152" s="38">
        <v>28</v>
      </c>
      <c r="P152" s="38">
        <v>87</v>
      </c>
      <c r="Q152" s="38"/>
      <c r="R152" s="38"/>
      <c r="S152" s="38"/>
      <c r="T152" s="38"/>
      <c r="U152" s="38">
        <v>39.960061</v>
      </c>
      <c r="V152" s="38">
        <f t="shared" si="4"/>
        <v>39.960061</v>
      </c>
      <c r="W152" s="41" t="s">
        <v>52</v>
      </c>
      <c r="X152" s="41"/>
      <c r="Y152" s="41"/>
      <c r="Z152" s="41"/>
      <c r="AA152" s="41" t="s">
        <v>52</v>
      </c>
      <c r="AB152" s="41" t="s">
        <v>52</v>
      </c>
      <c r="AC152" s="41" t="s">
        <v>52</v>
      </c>
      <c r="AD152" s="41" t="s">
        <v>52</v>
      </c>
      <c r="AE152" s="41" t="s">
        <v>52</v>
      </c>
      <c r="AF152" s="41" t="s">
        <v>52</v>
      </c>
    </row>
    <row r="153" s="1" customFormat="1" customHeight="1" spans="1:32">
      <c r="A153" s="37">
        <v>147</v>
      </c>
      <c r="B153" s="38" t="s">
        <v>58</v>
      </c>
      <c r="C153" s="38" t="s">
        <v>578</v>
      </c>
      <c r="D153" s="38" t="s">
        <v>59</v>
      </c>
      <c r="E153" s="38" t="s">
        <v>578</v>
      </c>
      <c r="F153" s="38" t="s">
        <v>634</v>
      </c>
      <c r="G153" s="38" t="s">
        <v>635</v>
      </c>
      <c r="H153" s="38" t="s">
        <v>62</v>
      </c>
      <c r="I153" s="38" t="s">
        <v>636</v>
      </c>
      <c r="J153" s="38" t="s">
        <v>578</v>
      </c>
      <c r="K153" s="38" t="s">
        <v>582</v>
      </c>
      <c r="L153" s="38" t="s">
        <v>66</v>
      </c>
      <c r="M153" s="38">
        <v>23</v>
      </c>
      <c r="N153" s="38">
        <v>71</v>
      </c>
      <c r="O153" s="38">
        <v>46</v>
      </c>
      <c r="P153" s="38">
        <v>132</v>
      </c>
      <c r="Q153" s="38"/>
      <c r="R153" s="38"/>
      <c r="S153" s="38"/>
      <c r="T153" s="38"/>
      <c r="U153" s="38">
        <v>39.901571</v>
      </c>
      <c r="V153" s="38">
        <f t="shared" si="4"/>
        <v>39.901571</v>
      </c>
      <c r="W153" s="41" t="s">
        <v>52</v>
      </c>
      <c r="X153" s="41"/>
      <c r="Y153" s="41"/>
      <c r="Z153" s="41"/>
      <c r="AA153" s="41" t="s">
        <v>52</v>
      </c>
      <c r="AB153" s="41" t="s">
        <v>52</v>
      </c>
      <c r="AC153" s="41" t="s">
        <v>52</v>
      </c>
      <c r="AD153" s="41" t="s">
        <v>52</v>
      </c>
      <c r="AE153" s="41" t="s">
        <v>52</v>
      </c>
      <c r="AF153" s="41" t="s">
        <v>52</v>
      </c>
    </row>
    <row r="154" s="1" customFormat="1" customHeight="1" spans="1:32">
      <c r="A154" s="37">
        <v>148</v>
      </c>
      <c r="B154" s="38" t="s">
        <v>58</v>
      </c>
      <c r="C154" s="38" t="s">
        <v>269</v>
      </c>
      <c r="D154" s="38" t="s">
        <v>59</v>
      </c>
      <c r="E154" s="38" t="s">
        <v>269</v>
      </c>
      <c r="F154" s="38" t="s">
        <v>637</v>
      </c>
      <c r="G154" s="38" t="s">
        <v>638</v>
      </c>
      <c r="H154" s="38" t="s">
        <v>70</v>
      </c>
      <c r="I154" s="38" t="s">
        <v>639</v>
      </c>
      <c r="J154" s="38" t="s">
        <v>269</v>
      </c>
      <c r="K154" s="38" t="s">
        <v>626</v>
      </c>
      <c r="L154" s="38" t="s">
        <v>66</v>
      </c>
      <c r="M154" s="38">
        <v>31</v>
      </c>
      <c r="N154" s="38">
        <v>101</v>
      </c>
      <c r="O154" s="38">
        <v>77</v>
      </c>
      <c r="P154" s="38">
        <v>285</v>
      </c>
      <c r="Q154" s="38"/>
      <c r="R154" s="38"/>
      <c r="S154" s="38"/>
      <c r="T154" s="38"/>
      <c r="U154" s="38">
        <v>35</v>
      </c>
      <c r="V154" s="38">
        <f t="shared" si="4"/>
        <v>35</v>
      </c>
      <c r="W154" s="41" t="s">
        <v>52</v>
      </c>
      <c r="X154" s="41"/>
      <c r="Y154" s="41"/>
      <c r="Z154" s="41"/>
      <c r="AA154" s="41" t="s">
        <v>52</v>
      </c>
      <c r="AB154" s="41" t="s">
        <v>52</v>
      </c>
      <c r="AC154" s="41" t="s">
        <v>52</v>
      </c>
      <c r="AD154" s="41" t="s">
        <v>52</v>
      </c>
      <c r="AE154" s="41" t="s">
        <v>52</v>
      </c>
      <c r="AF154" s="41" t="s">
        <v>52</v>
      </c>
    </row>
    <row r="155" s="1" customFormat="1" customHeight="1" spans="1:32">
      <c r="A155" s="37">
        <v>149</v>
      </c>
      <c r="B155" s="38" t="s">
        <v>58</v>
      </c>
      <c r="C155" s="38" t="s">
        <v>110</v>
      </c>
      <c r="D155" s="38" t="s">
        <v>59</v>
      </c>
      <c r="E155" s="38" t="s">
        <v>110</v>
      </c>
      <c r="F155" s="38" t="s">
        <v>640</v>
      </c>
      <c r="G155" s="38" t="s">
        <v>641</v>
      </c>
      <c r="H155" s="38" t="s">
        <v>62</v>
      </c>
      <c r="I155" s="38" t="s">
        <v>642</v>
      </c>
      <c r="J155" s="38" t="s">
        <v>110</v>
      </c>
      <c r="K155" s="38" t="s">
        <v>398</v>
      </c>
      <c r="L155" s="38" t="s">
        <v>51</v>
      </c>
      <c r="M155" s="38">
        <v>9</v>
      </c>
      <c r="N155" s="38">
        <v>28</v>
      </c>
      <c r="O155" s="38">
        <v>17</v>
      </c>
      <c r="P155" s="38">
        <v>60</v>
      </c>
      <c r="Q155" s="38"/>
      <c r="R155" s="39"/>
      <c r="S155" s="39"/>
      <c r="T155" s="39"/>
      <c r="U155" s="39">
        <v>34.914237</v>
      </c>
      <c r="V155" s="39">
        <f t="shared" si="4"/>
        <v>34.914237</v>
      </c>
      <c r="W155" s="41" t="s">
        <v>52</v>
      </c>
      <c r="X155" s="41"/>
      <c r="Y155" s="41"/>
      <c r="Z155" s="41"/>
      <c r="AA155" s="41" t="s">
        <v>52</v>
      </c>
      <c r="AB155" s="41" t="s">
        <v>52</v>
      </c>
      <c r="AC155" s="41" t="s">
        <v>52</v>
      </c>
      <c r="AD155" s="41" t="s">
        <v>52</v>
      </c>
      <c r="AE155" s="41" t="s">
        <v>52</v>
      </c>
      <c r="AF155" s="41" t="s">
        <v>52</v>
      </c>
    </row>
    <row r="156" s="1" customFormat="1" customHeight="1" spans="1:32">
      <c r="A156" s="37">
        <v>150</v>
      </c>
      <c r="B156" s="38" t="s">
        <v>58</v>
      </c>
      <c r="C156" s="38" t="s">
        <v>110</v>
      </c>
      <c r="D156" s="38" t="s">
        <v>59</v>
      </c>
      <c r="E156" s="38" t="s">
        <v>110</v>
      </c>
      <c r="F156" s="38" t="s">
        <v>643</v>
      </c>
      <c r="G156" s="38" t="s">
        <v>644</v>
      </c>
      <c r="H156" s="38" t="s">
        <v>70</v>
      </c>
      <c r="I156" s="38" t="s">
        <v>645</v>
      </c>
      <c r="J156" s="38" t="s">
        <v>110</v>
      </c>
      <c r="K156" s="38" t="s">
        <v>646</v>
      </c>
      <c r="L156" s="38" t="s">
        <v>66</v>
      </c>
      <c r="M156" s="38">
        <v>16</v>
      </c>
      <c r="N156" s="38">
        <v>43</v>
      </c>
      <c r="O156" s="38">
        <v>30</v>
      </c>
      <c r="P156" s="38">
        <v>92</v>
      </c>
      <c r="Q156" s="38"/>
      <c r="R156" s="39"/>
      <c r="S156" s="39"/>
      <c r="T156" s="39"/>
      <c r="U156" s="39">
        <v>34.900446</v>
      </c>
      <c r="V156" s="39">
        <f t="shared" si="4"/>
        <v>34.900446</v>
      </c>
      <c r="W156" s="41" t="s">
        <v>52</v>
      </c>
      <c r="X156" s="41"/>
      <c r="Y156" s="41"/>
      <c r="Z156" s="41"/>
      <c r="AA156" s="41" t="s">
        <v>52</v>
      </c>
      <c r="AB156" s="41" t="s">
        <v>52</v>
      </c>
      <c r="AC156" s="41" t="s">
        <v>52</v>
      </c>
      <c r="AD156" s="41" t="s">
        <v>52</v>
      </c>
      <c r="AE156" s="41" t="s">
        <v>52</v>
      </c>
      <c r="AF156" s="41" t="s">
        <v>52</v>
      </c>
    </row>
    <row r="157" s="1" customFormat="1" customHeight="1" spans="1:32">
      <c r="A157" s="37">
        <v>151</v>
      </c>
      <c r="B157" s="38" t="s">
        <v>58</v>
      </c>
      <c r="C157" s="38" t="s">
        <v>73</v>
      </c>
      <c r="D157" s="38" t="s">
        <v>59</v>
      </c>
      <c r="E157" s="38" t="s">
        <v>73</v>
      </c>
      <c r="F157" s="38" t="s">
        <v>647</v>
      </c>
      <c r="G157" s="38" t="s">
        <v>648</v>
      </c>
      <c r="H157" s="38" t="s">
        <v>62</v>
      </c>
      <c r="I157" s="38" t="s">
        <v>649</v>
      </c>
      <c r="J157" s="38" t="s">
        <v>73</v>
      </c>
      <c r="K157" s="38" t="s">
        <v>430</v>
      </c>
      <c r="L157" s="38" t="s">
        <v>66</v>
      </c>
      <c r="M157" s="38">
        <v>16</v>
      </c>
      <c r="N157" s="38">
        <v>42</v>
      </c>
      <c r="O157" s="38">
        <v>31</v>
      </c>
      <c r="P157" s="38">
        <v>96</v>
      </c>
      <c r="Q157" s="38"/>
      <c r="R157" s="38"/>
      <c r="S157" s="38"/>
      <c r="T157" s="38"/>
      <c r="U157" s="38">
        <v>34.934176</v>
      </c>
      <c r="V157" s="38">
        <f t="shared" si="4"/>
        <v>34.934176</v>
      </c>
      <c r="W157" s="41" t="s">
        <v>52</v>
      </c>
      <c r="X157" s="41"/>
      <c r="Y157" s="41"/>
      <c r="Z157" s="41"/>
      <c r="AA157" s="41" t="s">
        <v>52</v>
      </c>
      <c r="AB157" s="41" t="s">
        <v>52</v>
      </c>
      <c r="AC157" s="41" t="s">
        <v>52</v>
      </c>
      <c r="AD157" s="41" t="s">
        <v>52</v>
      </c>
      <c r="AE157" s="41" t="s">
        <v>52</v>
      </c>
      <c r="AF157" s="41" t="s">
        <v>52</v>
      </c>
    </row>
    <row r="158" s="1" customFormat="1" customHeight="1" spans="1:32">
      <c r="A158" s="37">
        <v>152</v>
      </c>
      <c r="B158" s="38" t="s">
        <v>58</v>
      </c>
      <c r="C158" s="38" t="s">
        <v>450</v>
      </c>
      <c r="D158" s="38" t="s">
        <v>59</v>
      </c>
      <c r="E158" s="38" t="s">
        <v>450</v>
      </c>
      <c r="F158" s="38" t="s">
        <v>650</v>
      </c>
      <c r="G158" s="38" t="s">
        <v>651</v>
      </c>
      <c r="H158" s="38" t="s">
        <v>70</v>
      </c>
      <c r="I158" s="38" t="s">
        <v>652</v>
      </c>
      <c r="J158" s="38" t="s">
        <v>454</v>
      </c>
      <c r="K158" s="38" t="s">
        <v>653</v>
      </c>
      <c r="L158" s="38" t="s">
        <v>51</v>
      </c>
      <c r="M158" s="38">
        <v>27</v>
      </c>
      <c r="N158" s="38">
        <v>76</v>
      </c>
      <c r="O158" s="38">
        <v>40</v>
      </c>
      <c r="P158" s="38">
        <v>109</v>
      </c>
      <c r="Q158" s="38"/>
      <c r="R158" s="38"/>
      <c r="S158" s="38"/>
      <c r="T158" s="38"/>
      <c r="U158" s="38">
        <v>29.403518</v>
      </c>
      <c r="V158" s="38">
        <f t="shared" si="4"/>
        <v>29.403518</v>
      </c>
      <c r="W158" s="41" t="s">
        <v>52</v>
      </c>
      <c r="X158" s="41"/>
      <c r="Y158" s="41"/>
      <c r="Z158" s="41"/>
      <c r="AA158" s="41" t="s">
        <v>52</v>
      </c>
      <c r="AB158" s="41" t="s">
        <v>52</v>
      </c>
      <c r="AC158" s="41" t="s">
        <v>52</v>
      </c>
      <c r="AD158" s="41" t="s">
        <v>52</v>
      </c>
      <c r="AE158" s="41" t="s">
        <v>52</v>
      </c>
      <c r="AF158" s="41" t="s">
        <v>52</v>
      </c>
    </row>
    <row r="159" s="1" customFormat="1" customHeight="1" spans="1:32">
      <c r="A159" s="37">
        <v>153</v>
      </c>
      <c r="B159" s="38" t="s">
        <v>58</v>
      </c>
      <c r="C159" s="38" t="s">
        <v>232</v>
      </c>
      <c r="D159" s="38" t="s">
        <v>59</v>
      </c>
      <c r="E159" s="38" t="s">
        <v>232</v>
      </c>
      <c r="F159" s="38" t="s">
        <v>654</v>
      </c>
      <c r="G159" s="38" t="s">
        <v>655</v>
      </c>
      <c r="H159" s="38" t="s">
        <v>62</v>
      </c>
      <c r="I159" s="38" t="s">
        <v>656</v>
      </c>
      <c r="J159" s="38" t="s">
        <v>232</v>
      </c>
      <c r="K159" s="38" t="s">
        <v>382</v>
      </c>
      <c r="L159" s="38" t="s">
        <v>66</v>
      </c>
      <c r="M159" s="38">
        <v>29</v>
      </c>
      <c r="N159" s="38">
        <v>91</v>
      </c>
      <c r="O159" s="38">
        <v>41</v>
      </c>
      <c r="P159" s="38">
        <v>105</v>
      </c>
      <c r="Q159" s="38"/>
      <c r="R159" s="38"/>
      <c r="S159" s="38"/>
      <c r="T159" s="38"/>
      <c r="U159" s="38">
        <v>34.933155</v>
      </c>
      <c r="V159" s="38">
        <f t="shared" si="4"/>
        <v>34.933155</v>
      </c>
      <c r="W159" s="41" t="s">
        <v>52</v>
      </c>
      <c r="X159" s="41"/>
      <c r="Y159" s="41"/>
      <c r="Z159" s="41"/>
      <c r="AA159" s="41" t="s">
        <v>52</v>
      </c>
      <c r="AB159" s="41" t="s">
        <v>52</v>
      </c>
      <c r="AC159" s="41" t="s">
        <v>52</v>
      </c>
      <c r="AD159" s="41" t="s">
        <v>52</v>
      </c>
      <c r="AE159" s="41" t="s">
        <v>52</v>
      </c>
      <c r="AF159" s="41" t="s">
        <v>52</v>
      </c>
    </row>
    <row r="160" s="1" customFormat="1" customHeight="1" spans="1:32">
      <c r="A160" s="37">
        <v>154</v>
      </c>
      <c r="B160" s="38" t="s">
        <v>58</v>
      </c>
      <c r="C160" s="38" t="s">
        <v>214</v>
      </c>
      <c r="D160" s="38" t="s">
        <v>59</v>
      </c>
      <c r="E160" s="38" t="s">
        <v>214</v>
      </c>
      <c r="F160" s="38" t="s">
        <v>657</v>
      </c>
      <c r="G160" s="38" t="s">
        <v>658</v>
      </c>
      <c r="H160" s="38" t="s">
        <v>70</v>
      </c>
      <c r="I160" s="38" t="s">
        <v>659</v>
      </c>
      <c r="J160" s="38" t="s">
        <v>214</v>
      </c>
      <c r="K160" s="38" t="s">
        <v>218</v>
      </c>
      <c r="L160" s="38" t="s">
        <v>51</v>
      </c>
      <c r="M160" s="38">
        <v>15</v>
      </c>
      <c r="N160" s="38">
        <v>48</v>
      </c>
      <c r="O160" s="38">
        <v>30</v>
      </c>
      <c r="P160" s="38">
        <v>89</v>
      </c>
      <c r="Q160" s="38"/>
      <c r="R160" s="38"/>
      <c r="S160" s="38"/>
      <c r="T160" s="38"/>
      <c r="U160" s="38">
        <v>49.913431</v>
      </c>
      <c r="V160" s="38">
        <f t="shared" si="4"/>
        <v>49.913431</v>
      </c>
      <c r="W160" s="41" t="s">
        <v>52</v>
      </c>
      <c r="X160" s="41"/>
      <c r="Y160" s="41"/>
      <c r="Z160" s="41"/>
      <c r="AA160" s="41" t="s">
        <v>52</v>
      </c>
      <c r="AB160" s="41" t="s">
        <v>52</v>
      </c>
      <c r="AC160" s="41" t="s">
        <v>52</v>
      </c>
      <c r="AD160" s="41" t="s">
        <v>52</v>
      </c>
      <c r="AE160" s="41" t="s">
        <v>52</v>
      </c>
      <c r="AF160" s="41" t="s">
        <v>52</v>
      </c>
    </row>
    <row r="161" s="1" customFormat="1" customHeight="1" spans="1:32">
      <c r="A161" s="37">
        <v>155</v>
      </c>
      <c r="B161" s="38" t="s">
        <v>58</v>
      </c>
      <c r="C161" s="38" t="s">
        <v>59</v>
      </c>
      <c r="D161" s="38" t="s">
        <v>59</v>
      </c>
      <c r="E161" s="38" t="s">
        <v>59</v>
      </c>
      <c r="F161" s="38" t="s">
        <v>660</v>
      </c>
      <c r="G161" s="38" t="s">
        <v>661</v>
      </c>
      <c r="H161" s="38" t="s">
        <v>70</v>
      </c>
      <c r="I161" s="38" t="s">
        <v>662</v>
      </c>
      <c r="J161" s="38" t="s">
        <v>139</v>
      </c>
      <c r="K161" s="38" t="s">
        <v>663</v>
      </c>
      <c r="L161" s="38" t="s">
        <v>51</v>
      </c>
      <c r="M161" s="38">
        <v>25</v>
      </c>
      <c r="N161" s="38">
        <v>76</v>
      </c>
      <c r="O161" s="38">
        <v>85</v>
      </c>
      <c r="P161" s="38">
        <v>251</v>
      </c>
      <c r="Q161" s="38"/>
      <c r="R161" s="38"/>
      <c r="S161" s="38"/>
      <c r="T161" s="38"/>
      <c r="U161" s="38">
        <f>13.05-4.9</f>
        <v>8.15</v>
      </c>
      <c r="V161" s="38">
        <f t="shared" si="4"/>
        <v>8.15</v>
      </c>
      <c r="W161" s="41" t="s">
        <v>52</v>
      </c>
      <c r="X161" s="41"/>
      <c r="Y161" s="41"/>
      <c r="Z161" s="41"/>
      <c r="AA161" s="41" t="s">
        <v>52</v>
      </c>
      <c r="AB161" s="41" t="s">
        <v>52</v>
      </c>
      <c r="AC161" s="41" t="s">
        <v>52</v>
      </c>
      <c r="AD161" s="41" t="s">
        <v>52</v>
      </c>
      <c r="AE161" s="41" t="s">
        <v>52</v>
      </c>
      <c r="AF161" s="41" t="s">
        <v>52</v>
      </c>
    </row>
    <row r="162" s="1" customFormat="1" customHeight="1" spans="1:32">
      <c r="A162" s="37">
        <v>156</v>
      </c>
      <c r="B162" s="38" t="s">
        <v>602</v>
      </c>
      <c r="C162" s="38" t="s">
        <v>59</v>
      </c>
      <c r="D162" s="38" t="s">
        <v>59</v>
      </c>
      <c r="E162" s="38" t="s">
        <v>59</v>
      </c>
      <c r="F162" s="38" t="s">
        <v>664</v>
      </c>
      <c r="G162" s="38" t="s">
        <v>665</v>
      </c>
      <c r="H162" s="38" t="s">
        <v>70</v>
      </c>
      <c r="I162" s="38" t="s">
        <v>666</v>
      </c>
      <c r="J162" s="38" t="s">
        <v>603</v>
      </c>
      <c r="K162" s="38" t="s">
        <v>65</v>
      </c>
      <c r="L162" s="38" t="s">
        <v>66</v>
      </c>
      <c r="M162" s="38">
        <v>30</v>
      </c>
      <c r="N162" s="38">
        <v>90</v>
      </c>
      <c r="O162" s="38">
        <v>450</v>
      </c>
      <c r="P162" s="38">
        <v>1350</v>
      </c>
      <c r="Q162" s="38"/>
      <c r="R162" s="38"/>
      <c r="S162" s="38"/>
      <c r="T162" s="38"/>
      <c r="U162" s="38">
        <v>29.8</v>
      </c>
      <c r="V162" s="38">
        <f t="shared" si="4"/>
        <v>29.8</v>
      </c>
      <c r="W162" s="41" t="s">
        <v>52</v>
      </c>
      <c r="X162" s="41"/>
      <c r="Y162" s="41"/>
      <c r="Z162" s="41"/>
      <c r="AA162" s="41" t="s">
        <v>52</v>
      </c>
      <c r="AB162" s="41" t="s">
        <v>52</v>
      </c>
      <c r="AC162" s="41" t="s">
        <v>52</v>
      </c>
      <c r="AD162" s="41" t="s">
        <v>52</v>
      </c>
      <c r="AE162" s="41" t="s">
        <v>52</v>
      </c>
      <c r="AF162" s="41" t="s">
        <v>52</v>
      </c>
    </row>
    <row r="163" s="1" customFormat="1" customHeight="1" spans="1:32">
      <c r="A163" s="37">
        <v>157</v>
      </c>
      <c r="B163" s="38" t="s">
        <v>602</v>
      </c>
      <c r="C163" s="38" t="s">
        <v>59</v>
      </c>
      <c r="D163" s="38" t="s">
        <v>59</v>
      </c>
      <c r="E163" s="38" t="s">
        <v>59</v>
      </c>
      <c r="F163" s="38" t="s">
        <v>667</v>
      </c>
      <c r="G163" s="38" t="s">
        <v>668</v>
      </c>
      <c r="H163" s="38" t="s">
        <v>62</v>
      </c>
      <c r="I163" s="38" t="s">
        <v>669</v>
      </c>
      <c r="J163" s="38" t="s">
        <v>603</v>
      </c>
      <c r="K163" s="38" t="s">
        <v>65</v>
      </c>
      <c r="L163" s="38" t="s">
        <v>66</v>
      </c>
      <c r="M163" s="38">
        <v>10</v>
      </c>
      <c r="N163" s="38">
        <v>35</v>
      </c>
      <c r="O163" s="38">
        <v>75</v>
      </c>
      <c r="P163" s="38">
        <v>230</v>
      </c>
      <c r="Q163" s="38"/>
      <c r="R163" s="38"/>
      <c r="S163" s="38"/>
      <c r="T163" s="38"/>
      <c r="U163" s="38">
        <v>98</v>
      </c>
      <c r="V163" s="38">
        <f t="shared" si="4"/>
        <v>98</v>
      </c>
      <c r="W163" s="41" t="s">
        <v>52</v>
      </c>
      <c r="X163" s="41"/>
      <c r="Y163" s="41"/>
      <c r="Z163" s="41"/>
      <c r="AA163" s="41" t="s">
        <v>52</v>
      </c>
      <c r="AB163" s="41" t="s">
        <v>52</v>
      </c>
      <c r="AC163" s="41" t="s">
        <v>52</v>
      </c>
      <c r="AD163" s="41" t="s">
        <v>52</v>
      </c>
      <c r="AE163" s="41" t="s">
        <v>52</v>
      </c>
      <c r="AF163" s="41" t="s">
        <v>52</v>
      </c>
    </row>
    <row r="164" s="1" customFormat="1" customHeight="1" spans="1:32">
      <c r="A164" s="37">
        <v>158</v>
      </c>
      <c r="B164" s="38" t="s">
        <v>602</v>
      </c>
      <c r="C164" s="38" t="s">
        <v>59</v>
      </c>
      <c r="D164" s="38" t="s">
        <v>59</v>
      </c>
      <c r="E164" s="38" t="s">
        <v>59</v>
      </c>
      <c r="F164" s="38" t="s">
        <v>670</v>
      </c>
      <c r="G164" s="38" t="s">
        <v>671</v>
      </c>
      <c r="H164" s="38" t="s">
        <v>70</v>
      </c>
      <c r="I164" s="38" t="s">
        <v>672</v>
      </c>
      <c r="J164" s="38" t="s">
        <v>603</v>
      </c>
      <c r="K164" s="38" t="s">
        <v>65</v>
      </c>
      <c r="L164" s="38" t="s">
        <v>66</v>
      </c>
      <c r="M164" s="38">
        <v>12</v>
      </c>
      <c r="N164" s="38">
        <v>35</v>
      </c>
      <c r="O164" s="38">
        <v>400</v>
      </c>
      <c r="P164" s="38">
        <v>1200</v>
      </c>
      <c r="Q164" s="38"/>
      <c r="R164" s="38"/>
      <c r="S164" s="38"/>
      <c r="T164" s="38"/>
      <c r="U164" s="38">
        <f>9.6-1.9506</f>
        <v>7.6494</v>
      </c>
      <c r="V164" s="38">
        <f t="shared" si="4"/>
        <v>7.6494</v>
      </c>
      <c r="W164" s="41" t="s">
        <v>52</v>
      </c>
      <c r="X164" s="41"/>
      <c r="Y164" s="41"/>
      <c r="Z164" s="41"/>
      <c r="AA164" s="41" t="s">
        <v>52</v>
      </c>
      <c r="AB164" s="41" t="s">
        <v>52</v>
      </c>
      <c r="AC164" s="41" t="s">
        <v>52</v>
      </c>
      <c r="AD164" s="41" t="s">
        <v>52</v>
      </c>
      <c r="AE164" s="41" t="s">
        <v>52</v>
      </c>
      <c r="AF164" s="41" t="s">
        <v>52</v>
      </c>
    </row>
    <row r="165" s="1" customFormat="1" customHeight="1" spans="1:32">
      <c r="A165" s="37">
        <v>159</v>
      </c>
      <c r="B165" s="38" t="s">
        <v>602</v>
      </c>
      <c r="C165" s="38" t="s">
        <v>673</v>
      </c>
      <c r="D165" s="38" t="s">
        <v>673</v>
      </c>
      <c r="E165" s="38" t="s">
        <v>673</v>
      </c>
      <c r="F165" s="38" t="s">
        <v>674</v>
      </c>
      <c r="G165" s="38" t="s">
        <v>675</v>
      </c>
      <c r="H165" s="38" t="s">
        <v>62</v>
      </c>
      <c r="I165" s="38" t="s">
        <v>676</v>
      </c>
      <c r="J165" s="38" t="s">
        <v>677</v>
      </c>
      <c r="K165" s="38" t="s">
        <v>65</v>
      </c>
      <c r="L165" s="38" t="s">
        <v>66</v>
      </c>
      <c r="M165" s="38">
        <v>800</v>
      </c>
      <c r="N165" s="38">
        <v>800</v>
      </c>
      <c r="O165" s="38">
        <v>800</v>
      </c>
      <c r="P165" s="38">
        <v>800</v>
      </c>
      <c r="Q165" s="38"/>
      <c r="R165" s="38"/>
      <c r="S165" s="38"/>
      <c r="T165" s="38"/>
      <c r="U165" s="38">
        <v>27.5</v>
      </c>
      <c r="V165" s="38">
        <v>27.5</v>
      </c>
      <c r="W165" s="41" t="s">
        <v>52</v>
      </c>
      <c r="X165" s="41"/>
      <c r="Y165" s="41"/>
      <c r="Z165" s="41"/>
      <c r="AA165" s="41" t="s">
        <v>52</v>
      </c>
      <c r="AB165" s="41" t="s">
        <v>52</v>
      </c>
      <c r="AC165" s="41" t="s">
        <v>52</v>
      </c>
      <c r="AD165" s="41" t="s">
        <v>52</v>
      </c>
      <c r="AE165" s="41" t="s">
        <v>52</v>
      </c>
      <c r="AF165" s="41" t="s">
        <v>52</v>
      </c>
    </row>
    <row r="166" s="1" customFormat="1" customHeight="1" spans="1:32">
      <c r="A166" s="37">
        <v>160</v>
      </c>
      <c r="B166" s="38" t="s">
        <v>374</v>
      </c>
      <c r="C166" s="38" t="s">
        <v>673</v>
      </c>
      <c r="D166" s="38" t="s">
        <v>673</v>
      </c>
      <c r="E166" s="38" t="s">
        <v>673</v>
      </c>
      <c r="F166" s="38" t="s">
        <v>678</v>
      </c>
      <c r="G166" s="38" t="s">
        <v>679</v>
      </c>
      <c r="H166" s="38" t="s">
        <v>70</v>
      </c>
      <c r="I166" s="38" t="s">
        <v>680</v>
      </c>
      <c r="J166" s="38" t="s">
        <v>677</v>
      </c>
      <c r="K166" s="38" t="s">
        <v>65</v>
      </c>
      <c r="L166" s="38" t="s">
        <v>66</v>
      </c>
      <c r="M166" s="38">
        <v>833</v>
      </c>
      <c r="N166" s="38">
        <v>833</v>
      </c>
      <c r="O166" s="38">
        <v>833</v>
      </c>
      <c r="P166" s="38">
        <v>833</v>
      </c>
      <c r="Q166" s="38"/>
      <c r="R166" s="38"/>
      <c r="S166" s="38"/>
      <c r="T166" s="38"/>
      <c r="U166" s="38">
        <v>499.8</v>
      </c>
      <c r="V166" s="38">
        <f>U166+T166+S166+R166+Q166</f>
        <v>499.8</v>
      </c>
      <c r="W166" s="41" t="s">
        <v>52</v>
      </c>
      <c r="X166" s="41"/>
      <c r="Y166" s="41"/>
      <c r="Z166" s="41"/>
      <c r="AA166" s="41" t="s">
        <v>52</v>
      </c>
      <c r="AB166" s="41" t="s">
        <v>52</v>
      </c>
      <c r="AC166" s="41" t="s">
        <v>52</v>
      </c>
      <c r="AD166" s="41" t="s">
        <v>52</v>
      </c>
      <c r="AE166" s="41" t="s">
        <v>52</v>
      </c>
      <c r="AF166" s="41" t="s">
        <v>52</v>
      </c>
    </row>
    <row r="167" s="1" customFormat="1" customHeight="1" spans="1:32">
      <c r="A167" s="37">
        <v>161</v>
      </c>
      <c r="B167" s="38" t="s">
        <v>374</v>
      </c>
      <c r="C167" s="38" t="s">
        <v>59</v>
      </c>
      <c r="D167" s="38" t="s">
        <v>59</v>
      </c>
      <c r="E167" s="38" t="s">
        <v>59</v>
      </c>
      <c r="F167" s="38" t="s">
        <v>681</v>
      </c>
      <c r="G167" s="38" t="s">
        <v>682</v>
      </c>
      <c r="H167" s="38" t="s">
        <v>62</v>
      </c>
      <c r="I167" s="38" t="s">
        <v>683</v>
      </c>
      <c r="J167" s="38" t="s">
        <v>677</v>
      </c>
      <c r="K167" s="38" t="s">
        <v>684</v>
      </c>
      <c r="L167" s="38" t="s">
        <v>66</v>
      </c>
      <c r="M167" s="38">
        <v>171</v>
      </c>
      <c r="N167" s="38">
        <v>171</v>
      </c>
      <c r="O167" s="38">
        <v>171</v>
      </c>
      <c r="P167" s="38">
        <v>171</v>
      </c>
      <c r="Q167" s="38"/>
      <c r="R167" s="38"/>
      <c r="S167" s="38"/>
      <c r="T167" s="38"/>
      <c r="U167" s="38">
        <v>61.26</v>
      </c>
      <c r="V167" s="38">
        <f t="shared" si="4"/>
        <v>61.26</v>
      </c>
      <c r="W167" s="41" t="s">
        <v>52</v>
      </c>
      <c r="X167" s="41"/>
      <c r="Y167" s="41"/>
      <c r="Z167" s="41"/>
      <c r="AA167" s="41" t="s">
        <v>52</v>
      </c>
      <c r="AB167" s="41" t="s">
        <v>52</v>
      </c>
      <c r="AC167" s="41" t="s">
        <v>52</v>
      </c>
      <c r="AD167" s="41" t="s">
        <v>52</v>
      </c>
      <c r="AE167" s="41" t="s">
        <v>52</v>
      </c>
      <c r="AF167" s="41" t="s">
        <v>52</v>
      </c>
    </row>
    <row r="168" s="1" customFormat="1" customHeight="1" spans="1:32">
      <c r="A168" s="37">
        <v>162</v>
      </c>
      <c r="B168" s="38" t="s">
        <v>374</v>
      </c>
      <c r="C168" s="38" t="s">
        <v>511</v>
      </c>
      <c r="D168" s="38" t="s">
        <v>511</v>
      </c>
      <c r="E168" s="38" t="s">
        <v>511</v>
      </c>
      <c r="F168" s="38" t="s">
        <v>685</v>
      </c>
      <c r="G168" s="38" t="s">
        <v>686</v>
      </c>
      <c r="H168" s="38" t="s">
        <v>70</v>
      </c>
      <c r="I168" s="38" t="s">
        <v>687</v>
      </c>
      <c r="J168" s="38" t="s">
        <v>677</v>
      </c>
      <c r="K168" s="38" t="s">
        <v>65</v>
      </c>
      <c r="L168" s="38" t="s">
        <v>66</v>
      </c>
      <c r="M168" s="38">
        <v>402</v>
      </c>
      <c r="N168" s="38">
        <v>402</v>
      </c>
      <c r="O168" s="38">
        <v>402</v>
      </c>
      <c r="P168" s="38">
        <v>402</v>
      </c>
      <c r="Q168" s="38"/>
      <c r="R168" s="38"/>
      <c r="S168" s="38"/>
      <c r="T168" s="38"/>
      <c r="U168" s="38">
        <f>144.72-0.9</f>
        <v>143.82</v>
      </c>
      <c r="V168" s="38">
        <f t="shared" si="4"/>
        <v>143.82</v>
      </c>
      <c r="W168" s="41" t="s">
        <v>52</v>
      </c>
      <c r="X168" s="41"/>
      <c r="Y168" s="41"/>
      <c r="Z168" s="41"/>
      <c r="AA168" s="41" t="s">
        <v>52</v>
      </c>
      <c r="AB168" s="41" t="s">
        <v>52</v>
      </c>
      <c r="AC168" s="41" t="s">
        <v>52</v>
      </c>
      <c r="AD168" s="41" t="s">
        <v>52</v>
      </c>
      <c r="AE168" s="41" t="s">
        <v>52</v>
      </c>
      <c r="AF168" s="41" t="s">
        <v>52</v>
      </c>
    </row>
    <row r="169" s="1" customFormat="1" customHeight="1" spans="1:32">
      <c r="A169" s="37">
        <v>163</v>
      </c>
      <c r="B169" s="38" t="s">
        <v>374</v>
      </c>
      <c r="C169" s="38" t="s">
        <v>378</v>
      </c>
      <c r="D169" s="38" t="s">
        <v>378</v>
      </c>
      <c r="E169" s="38" t="s">
        <v>378</v>
      </c>
      <c r="F169" s="38" t="s">
        <v>688</v>
      </c>
      <c r="G169" s="38" t="s">
        <v>689</v>
      </c>
      <c r="H169" s="38" t="s">
        <v>62</v>
      </c>
      <c r="I169" s="38" t="s">
        <v>690</v>
      </c>
      <c r="J169" s="38" t="s">
        <v>677</v>
      </c>
      <c r="K169" s="38" t="s">
        <v>65</v>
      </c>
      <c r="L169" s="38" t="s">
        <v>66</v>
      </c>
      <c r="M169" s="38">
        <v>584</v>
      </c>
      <c r="N169" s="38">
        <v>584</v>
      </c>
      <c r="O169" s="38">
        <v>584</v>
      </c>
      <c r="P169" s="38">
        <v>584</v>
      </c>
      <c r="Q169" s="38"/>
      <c r="R169" s="38"/>
      <c r="S169" s="38"/>
      <c r="T169" s="38"/>
      <c r="U169" s="38">
        <f>210.24-0.18</f>
        <v>210.06</v>
      </c>
      <c r="V169" s="38">
        <f t="shared" si="4"/>
        <v>210.06</v>
      </c>
      <c r="W169" s="41" t="s">
        <v>52</v>
      </c>
      <c r="X169" s="41"/>
      <c r="Y169" s="41"/>
      <c r="Z169" s="41"/>
      <c r="AA169" s="41" t="s">
        <v>52</v>
      </c>
      <c r="AB169" s="41" t="s">
        <v>52</v>
      </c>
      <c r="AC169" s="41" t="s">
        <v>52</v>
      </c>
      <c r="AD169" s="41" t="s">
        <v>52</v>
      </c>
      <c r="AE169" s="41" t="s">
        <v>52</v>
      </c>
      <c r="AF169" s="41" t="s">
        <v>52</v>
      </c>
    </row>
    <row r="170" s="1" customFormat="1" customHeight="1" spans="1:32">
      <c r="A170" s="37">
        <v>164</v>
      </c>
      <c r="B170" s="38" t="s">
        <v>43</v>
      </c>
      <c r="C170" s="38" t="s">
        <v>378</v>
      </c>
      <c r="D170" s="38" t="s">
        <v>378</v>
      </c>
      <c r="E170" s="38" t="s">
        <v>378</v>
      </c>
      <c r="F170" s="38" t="s">
        <v>691</v>
      </c>
      <c r="G170" s="38" t="s">
        <v>692</v>
      </c>
      <c r="H170" s="38" t="s">
        <v>70</v>
      </c>
      <c r="I170" s="38" t="s">
        <v>693</v>
      </c>
      <c r="J170" s="38" t="s">
        <v>110</v>
      </c>
      <c r="K170" s="38" t="s">
        <v>114</v>
      </c>
      <c r="L170" s="38" t="s">
        <v>66</v>
      </c>
      <c r="M170" s="38">
        <v>6</v>
      </c>
      <c r="N170" s="38">
        <v>17</v>
      </c>
      <c r="O170" s="38">
        <v>158</v>
      </c>
      <c r="P170" s="38">
        <v>472</v>
      </c>
      <c r="Q170" s="38"/>
      <c r="R170" s="38"/>
      <c r="S170" s="38"/>
      <c r="T170" s="38"/>
      <c r="U170" s="38">
        <v>6.06</v>
      </c>
      <c r="V170" s="38">
        <f t="shared" si="4"/>
        <v>6.06</v>
      </c>
      <c r="W170" s="41" t="s">
        <v>52</v>
      </c>
      <c r="X170" s="41"/>
      <c r="Y170" s="41"/>
      <c r="Z170" s="41"/>
      <c r="AA170" s="41" t="s">
        <v>52</v>
      </c>
      <c r="AB170" s="41" t="s">
        <v>52</v>
      </c>
      <c r="AC170" s="41" t="s">
        <v>52</v>
      </c>
      <c r="AD170" s="41" t="s">
        <v>52</v>
      </c>
      <c r="AE170" s="41" t="s">
        <v>52</v>
      </c>
      <c r="AF170" s="41" t="s">
        <v>52</v>
      </c>
    </row>
    <row r="171" s="1" customFormat="1" customHeight="1" spans="1:32">
      <c r="A171" s="37">
        <v>165</v>
      </c>
      <c r="B171" s="38" t="s">
        <v>43</v>
      </c>
      <c r="C171" s="38" t="s">
        <v>378</v>
      </c>
      <c r="D171" s="38" t="s">
        <v>378</v>
      </c>
      <c r="E171" s="38" t="s">
        <v>378</v>
      </c>
      <c r="F171" s="38" t="s">
        <v>694</v>
      </c>
      <c r="G171" s="38" t="s">
        <v>695</v>
      </c>
      <c r="H171" s="38" t="s">
        <v>62</v>
      </c>
      <c r="I171" s="38" t="s">
        <v>696</v>
      </c>
      <c r="J171" s="38" t="s">
        <v>110</v>
      </c>
      <c r="K171" s="38" t="s">
        <v>697</v>
      </c>
      <c r="L171" s="38" t="s">
        <v>66</v>
      </c>
      <c r="M171" s="38">
        <v>18</v>
      </c>
      <c r="N171" s="38">
        <v>54</v>
      </c>
      <c r="O171" s="38">
        <v>71</v>
      </c>
      <c r="P171" s="38">
        <v>213</v>
      </c>
      <c r="Q171" s="38"/>
      <c r="R171" s="38"/>
      <c r="S171" s="38"/>
      <c r="T171" s="38"/>
      <c r="U171" s="38">
        <v>11</v>
      </c>
      <c r="V171" s="38">
        <f t="shared" si="4"/>
        <v>11</v>
      </c>
      <c r="W171" s="41" t="s">
        <v>52</v>
      </c>
      <c r="X171" s="41"/>
      <c r="Y171" s="41"/>
      <c r="Z171" s="41"/>
      <c r="AA171" s="41" t="s">
        <v>52</v>
      </c>
      <c r="AB171" s="41" t="s">
        <v>52</v>
      </c>
      <c r="AC171" s="41" t="s">
        <v>52</v>
      </c>
      <c r="AD171" s="41" t="s">
        <v>52</v>
      </c>
      <c r="AE171" s="41" t="s">
        <v>52</v>
      </c>
      <c r="AF171" s="41" t="s">
        <v>52</v>
      </c>
    </row>
    <row r="172" s="1" customFormat="1" customHeight="1" spans="1:32">
      <c r="A172" s="37">
        <v>166</v>
      </c>
      <c r="B172" s="38" t="s">
        <v>602</v>
      </c>
      <c r="C172" s="38" t="s">
        <v>510</v>
      </c>
      <c r="D172" s="38" t="s">
        <v>511</v>
      </c>
      <c r="E172" s="38" t="s">
        <v>511</v>
      </c>
      <c r="F172" s="38" t="s">
        <v>698</v>
      </c>
      <c r="G172" s="38" t="s">
        <v>699</v>
      </c>
      <c r="H172" s="38" t="s">
        <v>62</v>
      </c>
      <c r="I172" s="38" t="s">
        <v>700</v>
      </c>
      <c r="J172" s="38" t="s">
        <v>603</v>
      </c>
      <c r="K172" s="38"/>
      <c r="L172" s="38" t="s">
        <v>66</v>
      </c>
      <c r="M172" s="38">
        <v>24286</v>
      </c>
      <c r="N172" s="38">
        <v>85000</v>
      </c>
      <c r="O172" s="38">
        <v>114800</v>
      </c>
      <c r="P172" s="38">
        <v>350000</v>
      </c>
      <c r="Q172" s="38"/>
      <c r="R172" s="38"/>
      <c r="S172" s="38"/>
      <c r="T172" s="38"/>
      <c r="U172" s="38">
        <v>100</v>
      </c>
      <c r="V172" s="38">
        <f t="shared" si="4"/>
        <v>100</v>
      </c>
      <c r="W172" s="41" t="s">
        <v>52</v>
      </c>
      <c r="X172" s="41"/>
      <c r="Y172" s="41"/>
      <c r="Z172" s="41"/>
      <c r="AA172" s="41" t="s">
        <v>52</v>
      </c>
      <c r="AB172" s="41" t="s">
        <v>52</v>
      </c>
      <c r="AC172" s="41" t="s">
        <v>52</v>
      </c>
      <c r="AD172" s="41" t="s">
        <v>52</v>
      </c>
      <c r="AE172" s="41" t="s">
        <v>52</v>
      </c>
      <c r="AF172" s="41" t="s">
        <v>52</v>
      </c>
    </row>
    <row r="173" s="1" customFormat="1" customHeight="1" spans="1:32">
      <c r="A173" s="37">
        <v>167</v>
      </c>
      <c r="B173" s="38" t="s">
        <v>43</v>
      </c>
      <c r="C173" s="38" t="s">
        <v>269</v>
      </c>
      <c r="D173" s="38" t="s">
        <v>59</v>
      </c>
      <c r="E173" s="38" t="s">
        <v>269</v>
      </c>
      <c r="F173" s="38" t="s">
        <v>701</v>
      </c>
      <c r="G173" s="38" t="s">
        <v>702</v>
      </c>
      <c r="H173" s="38" t="s">
        <v>70</v>
      </c>
      <c r="I173" s="38" t="s">
        <v>703</v>
      </c>
      <c r="J173" s="38" t="s">
        <v>269</v>
      </c>
      <c r="K173" s="38" t="s">
        <v>704</v>
      </c>
      <c r="L173" s="38" t="s">
        <v>66</v>
      </c>
      <c r="M173" s="38">
        <v>125</v>
      </c>
      <c r="N173" s="38">
        <v>363</v>
      </c>
      <c r="O173" s="38">
        <v>399</v>
      </c>
      <c r="P173" s="38">
        <v>1339</v>
      </c>
      <c r="Q173" s="38"/>
      <c r="R173" s="38"/>
      <c r="S173" s="38"/>
      <c r="T173" s="38"/>
      <c r="U173" s="38">
        <v>79.526611</v>
      </c>
      <c r="V173" s="38">
        <f t="shared" si="4"/>
        <v>79.526611</v>
      </c>
      <c r="W173" s="41" t="s">
        <v>52</v>
      </c>
      <c r="X173" s="41"/>
      <c r="Y173" s="41"/>
      <c r="Z173" s="41"/>
      <c r="AA173" s="41" t="s">
        <v>52</v>
      </c>
      <c r="AB173" s="41" t="s">
        <v>52</v>
      </c>
      <c r="AC173" s="41" t="s">
        <v>52</v>
      </c>
      <c r="AD173" s="41" t="s">
        <v>52</v>
      </c>
      <c r="AE173" s="41" t="s">
        <v>52</v>
      </c>
      <c r="AF173" s="41" t="s">
        <v>52</v>
      </c>
    </row>
    <row r="174" s="1" customFormat="1" customHeight="1" spans="1:32">
      <c r="A174" s="37">
        <v>168</v>
      </c>
      <c r="B174" s="38" t="s">
        <v>43</v>
      </c>
      <c r="C174" s="38" t="s">
        <v>214</v>
      </c>
      <c r="D174" s="38" t="s">
        <v>59</v>
      </c>
      <c r="E174" s="38" t="s">
        <v>214</v>
      </c>
      <c r="F174" s="38" t="s">
        <v>705</v>
      </c>
      <c r="G174" s="38" t="s">
        <v>706</v>
      </c>
      <c r="H174" s="38" t="s">
        <v>62</v>
      </c>
      <c r="I174" s="38" t="s">
        <v>707</v>
      </c>
      <c r="J174" s="38" t="s">
        <v>214</v>
      </c>
      <c r="K174" s="38" t="s">
        <v>708</v>
      </c>
      <c r="L174" s="38" t="s">
        <v>51</v>
      </c>
      <c r="M174" s="38">
        <v>15</v>
      </c>
      <c r="N174" s="38">
        <v>62</v>
      </c>
      <c r="O174" s="38">
        <v>853</v>
      </c>
      <c r="P174" s="38">
        <v>1521</v>
      </c>
      <c r="Q174" s="38"/>
      <c r="R174" s="38"/>
      <c r="S174" s="38"/>
      <c r="T174" s="38"/>
      <c r="U174" s="38">
        <v>14.939653</v>
      </c>
      <c r="V174" s="38">
        <f t="shared" si="4"/>
        <v>14.939653</v>
      </c>
      <c r="W174" s="41" t="s">
        <v>52</v>
      </c>
      <c r="X174" s="41"/>
      <c r="Y174" s="41"/>
      <c r="Z174" s="41"/>
      <c r="AA174" s="41" t="s">
        <v>52</v>
      </c>
      <c r="AB174" s="41" t="s">
        <v>52</v>
      </c>
      <c r="AC174" s="41" t="s">
        <v>52</v>
      </c>
      <c r="AD174" s="41" t="s">
        <v>52</v>
      </c>
      <c r="AE174" s="41" t="s">
        <v>52</v>
      </c>
      <c r="AF174" s="41" t="s">
        <v>52</v>
      </c>
    </row>
    <row r="175" s="1" customFormat="1" customHeight="1" spans="1:32">
      <c r="A175" s="37">
        <v>169</v>
      </c>
      <c r="B175" s="38" t="s">
        <v>43</v>
      </c>
      <c r="C175" s="38" t="s">
        <v>578</v>
      </c>
      <c r="D175" s="38" t="s">
        <v>59</v>
      </c>
      <c r="E175" s="38" t="s">
        <v>578</v>
      </c>
      <c r="F175" s="38" t="s">
        <v>709</v>
      </c>
      <c r="G175" s="38" t="s">
        <v>710</v>
      </c>
      <c r="H175" s="38" t="s">
        <v>70</v>
      </c>
      <c r="I175" s="38" t="s">
        <v>711</v>
      </c>
      <c r="J175" s="38" t="s">
        <v>578</v>
      </c>
      <c r="K175" s="38" t="s">
        <v>582</v>
      </c>
      <c r="L175" s="38" t="s">
        <v>66</v>
      </c>
      <c r="M175" s="38">
        <v>20</v>
      </c>
      <c r="N175" s="38">
        <v>68</v>
      </c>
      <c r="O175" s="38">
        <v>72</v>
      </c>
      <c r="P175" s="38">
        <v>193</v>
      </c>
      <c r="Q175" s="38"/>
      <c r="R175" s="38"/>
      <c r="S175" s="38"/>
      <c r="T175" s="38"/>
      <c r="U175" s="38">
        <v>44.904307</v>
      </c>
      <c r="V175" s="38">
        <f t="shared" si="4"/>
        <v>44.904307</v>
      </c>
      <c r="W175" s="41" t="s">
        <v>52</v>
      </c>
      <c r="X175" s="41"/>
      <c r="Y175" s="41"/>
      <c r="Z175" s="41"/>
      <c r="AA175" s="41" t="s">
        <v>52</v>
      </c>
      <c r="AB175" s="41" t="s">
        <v>52</v>
      </c>
      <c r="AC175" s="41" t="s">
        <v>52</v>
      </c>
      <c r="AD175" s="41" t="s">
        <v>52</v>
      </c>
      <c r="AE175" s="41" t="s">
        <v>52</v>
      </c>
      <c r="AF175" s="41" t="s">
        <v>52</v>
      </c>
    </row>
    <row r="176" s="1" customFormat="1" customHeight="1" spans="1:32">
      <c r="A176" s="37">
        <v>170</v>
      </c>
      <c r="B176" s="38" t="s">
        <v>43</v>
      </c>
      <c r="C176" s="38" t="s">
        <v>87</v>
      </c>
      <c r="D176" s="38" t="s">
        <v>59</v>
      </c>
      <c r="E176" s="38" t="s">
        <v>87</v>
      </c>
      <c r="F176" s="38" t="s">
        <v>712</v>
      </c>
      <c r="G176" s="38" t="s">
        <v>713</v>
      </c>
      <c r="H176" s="38" t="s">
        <v>62</v>
      </c>
      <c r="I176" s="38" t="s">
        <v>714</v>
      </c>
      <c r="J176" s="38" t="s">
        <v>87</v>
      </c>
      <c r="K176" s="38" t="s">
        <v>347</v>
      </c>
      <c r="L176" s="38" t="s">
        <v>66</v>
      </c>
      <c r="M176" s="38">
        <v>195</v>
      </c>
      <c r="N176" s="38">
        <v>596</v>
      </c>
      <c r="O176" s="38">
        <v>324</v>
      </c>
      <c r="P176" s="38">
        <v>963</v>
      </c>
      <c r="Q176" s="38"/>
      <c r="R176" s="38"/>
      <c r="S176" s="38"/>
      <c r="T176" s="38"/>
      <c r="U176" s="38">
        <v>28</v>
      </c>
      <c r="V176" s="38">
        <f t="shared" si="4"/>
        <v>28</v>
      </c>
      <c r="W176" s="41" t="s">
        <v>52</v>
      </c>
      <c r="X176" s="41"/>
      <c r="Y176" s="41"/>
      <c r="Z176" s="41"/>
      <c r="AA176" s="41" t="s">
        <v>52</v>
      </c>
      <c r="AB176" s="41" t="s">
        <v>52</v>
      </c>
      <c r="AC176" s="41" t="s">
        <v>52</v>
      </c>
      <c r="AD176" s="41" t="s">
        <v>52</v>
      </c>
      <c r="AE176" s="41" t="s">
        <v>52</v>
      </c>
      <c r="AF176" s="41" t="s">
        <v>52</v>
      </c>
    </row>
    <row r="177" s="1" customFormat="1" customHeight="1" spans="1:32">
      <c r="A177" s="37">
        <v>171</v>
      </c>
      <c r="B177" s="38" t="s">
        <v>43</v>
      </c>
      <c r="C177" s="38" t="s">
        <v>119</v>
      </c>
      <c r="D177" s="38" t="s">
        <v>59</v>
      </c>
      <c r="E177" s="38" t="s">
        <v>119</v>
      </c>
      <c r="F177" s="38" t="s">
        <v>715</v>
      </c>
      <c r="G177" s="38" t="s">
        <v>716</v>
      </c>
      <c r="H177" s="38" t="s">
        <v>70</v>
      </c>
      <c r="I177" s="38" t="s">
        <v>717</v>
      </c>
      <c r="J177" s="38" t="s">
        <v>119</v>
      </c>
      <c r="K177" s="38" t="s">
        <v>281</v>
      </c>
      <c r="L177" s="38" t="s">
        <v>66</v>
      </c>
      <c r="M177" s="38">
        <v>112</v>
      </c>
      <c r="N177" s="38">
        <v>345</v>
      </c>
      <c r="O177" s="38">
        <v>354</v>
      </c>
      <c r="P177" s="38">
        <v>1126</v>
      </c>
      <c r="Q177" s="38"/>
      <c r="R177" s="38"/>
      <c r="S177" s="38"/>
      <c r="T177" s="38"/>
      <c r="U177" s="38">
        <v>29.920482</v>
      </c>
      <c r="V177" s="38">
        <f t="shared" si="4"/>
        <v>29.920482</v>
      </c>
      <c r="W177" s="41" t="s">
        <v>52</v>
      </c>
      <c r="X177" s="41"/>
      <c r="Y177" s="41"/>
      <c r="Z177" s="41"/>
      <c r="AA177" s="41" t="s">
        <v>52</v>
      </c>
      <c r="AB177" s="41" t="s">
        <v>52</v>
      </c>
      <c r="AC177" s="41" t="s">
        <v>52</v>
      </c>
      <c r="AD177" s="41" t="s">
        <v>52</v>
      </c>
      <c r="AE177" s="41" t="s">
        <v>52</v>
      </c>
      <c r="AF177" s="41" t="s">
        <v>52</v>
      </c>
    </row>
    <row r="178" s="1" customFormat="1" customHeight="1" spans="1:32">
      <c r="A178" s="37">
        <v>172</v>
      </c>
      <c r="B178" s="38" t="s">
        <v>43</v>
      </c>
      <c r="C178" s="38" t="s">
        <v>87</v>
      </c>
      <c r="D178" s="38" t="s">
        <v>59</v>
      </c>
      <c r="E178" s="38" t="s">
        <v>87</v>
      </c>
      <c r="F178" s="38" t="s">
        <v>718</v>
      </c>
      <c r="G178" s="38" t="s">
        <v>719</v>
      </c>
      <c r="H178" s="38" t="s">
        <v>70</v>
      </c>
      <c r="I178" s="38" t="s">
        <v>720</v>
      </c>
      <c r="J178" s="38" t="s">
        <v>87</v>
      </c>
      <c r="K178" s="38" t="s">
        <v>538</v>
      </c>
      <c r="L178" s="38" t="s">
        <v>66</v>
      </c>
      <c r="M178" s="38">
        <v>214</v>
      </c>
      <c r="N178" s="38">
        <v>780</v>
      </c>
      <c r="O178" s="38">
        <v>412</v>
      </c>
      <c r="P178" s="38">
        <v>1353</v>
      </c>
      <c r="Q178" s="38"/>
      <c r="R178" s="38"/>
      <c r="S178" s="38"/>
      <c r="T178" s="38"/>
      <c r="U178" s="38">
        <v>39.703156</v>
      </c>
      <c r="V178" s="38">
        <f t="shared" si="4"/>
        <v>39.703156</v>
      </c>
      <c r="W178" s="41" t="s">
        <v>52</v>
      </c>
      <c r="X178" s="41"/>
      <c r="Y178" s="41"/>
      <c r="Z178" s="41"/>
      <c r="AA178" s="41" t="s">
        <v>52</v>
      </c>
      <c r="AB178" s="41" t="s">
        <v>52</v>
      </c>
      <c r="AC178" s="41" t="s">
        <v>52</v>
      </c>
      <c r="AD178" s="41" t="s">
        <v>52</v>
      </c>
      <c r="AE178" s="41" t="s">
        <v>52</v>
      </c>
      <c r="AF178" s="41" t="s">
        <v>52</v>
      </c>
    </row>
    <row r="179" s="1" customFormat="1" customHeight="1" spans="1:32">
      <c r="A179" s="37">
        <v>173</v>
      </c>
      <c r="B179" s="38" t="s">
        <v>43</v>
      </c>
      <c r="C179" s="38" t="s">
        <v>97</v>
      </c>
      <c r="D179" s="38" t="s">
        <v>59</v>
      </c>
      <c r="E179" s="38" t="s">
        <v>97</v>
      </c>
      <c r="F179" s="38" t="s">
        <v>721</v>
      </c>
      <c r="G179" s="38" t="s">
        <v>722</v>
      </c>
      <c r="H179" s="38" t="s">
        <v>62</v>
      </c>
      <c r="I179" s="38" t="s">
        <v>723</v>
      </c>
      <c r="J179" s="38" t="s">
        <v>97</v>
      </c>
      <c r="K179" s="38" t="s">
        <v>724</v>
      </c>
      <c r="L179" s="38" t="s">
        <v>66</v>
      </c>
      <c r="M179" s="38">
        <v>55</v>
      </c>
      <c r="N179" s="38">
        <v>174</v>
      </c>
      <c r="O179" s="38">
        <v>554</v>
      </c>
      <c r="P179" s="38">
        <v>1751</v>
      </c>
      <c r="Q179" s="38"/>
      <c r="R179" s="38"/>
      <c r="S179" s="38"/>
      <c r="T179" s="38"/>
      <c r="U179" s="38">
        <v>34.900463</v>
      </c>
      <c r="V179" s="38">
        <f t="shared" si="4"/>
        <v>34.900463</v>
      </c>
      <c r="W179" s="41" t="s">
        <v>52</v>
      </c>
      <c r="X179" s="41"/>
      <c r="Y179" s="41"/>
      <c r="Z179" s="41"/>
      <c r="AA179" s="41" t="s">
        <v>52</v>
      </c>
      <c r="AB179" s="41" t="s">
        <v>52</v>
      </c>
      <c r="AC179" s="41" t="s">
        <v>52</v>
      </c>
      <c r="AD179" s="41" t="s">
        <v>52</v>
      </c>
      <c r="AE179" s="41" t="s">
        <v>52</v>
      </c>
      <c r="AF179" s="41" t="s">
        <v>52</v>
      </c>
    </row>
    <row r="180" s="1" customFormat="1" customHeight="1" spans="1:32">
      <c r="A180" s="37">
        <v>174</v>
      </c>
      <c r="B180" s="38" t="s">
        <v>43</v>
      </c>
      <c r="C180" s="38" t="s">
        <v>73</v>
      </c>
      <c r="D180" s="38" t="s">
        <v>59</v>
      </c>
      <c r="E180" s="38" t="s">
        <v>73</v>
      </c>
      <c r="F180" s="38" t="s">
        <v>725</v>
      </c>
      <c r="G180" s="38" t="s">
        <v>726</v>
      </c>
      <c r="H180" s="38" t="s">
        <v>70</v>
      </c>
      <c r="I180" s="38" t="s">
        <v>727</v>
      </c>
      <c r="J180" s="38" t="s">
        <v>73</v>
      </c>
      <c r="K180" s="38" t="s">
        <v>462</v>
      </c>
      <c r="L180" s="38" t="s">
        <v>66</v>
      </c>
      <c r="M180" s="38">
        <v>35</v>
      </c>
      <c r="N180" s="38">
        <v>135</v>
      </c>
      <c r="O180" s="38">
        <v>85</v>
      </c>
      <c r="P180" s="38">
        <v>283</v>
      </c>
      <c r="Q180" s="38"/>
      <c r="R180" s="38"/>
      <c r="S180" s="38"/>
      <c r="T180" s="38"/>
      <c r="U180" s="38">
        <v>19.944168</v>
      </c>
      <c r="V180" s="38">
        <f t="shared" si="4"/>
        <v>19.944168</v>
      </c>
      <c r="W180" s="41" t="s">
        <v>52</v>
      </c>
      <c r="X180" s="41"/>
      <c r="Y180" s="41"/>
      <c r="Z180" s="41"/>
      <c r="AA180" s="41" t="s">
        <v>52</v>
      </c>
      <c r="AB180" s="41" t="s">
        <v>52</v>
      </c>
      <c r="AC180" s="41" t="s">
        <v>52</v>
      </c>
      <c r="AD180" s="41" t="s">
        <v>52</v>
      </c>
      <c r="AE180" s="41" t="s">
        <v>52</v>
      </c>
      <c r="AF180" s="41" t="s">
        <v>52</v>
      </c>
    </row>
    <row r="181" s="1" customFormat="1" customHeight="1" spans="1:32">
      <c r="A181" s="37">
        <v>175</v>
      </c>
      <c r="B181" s="37" t="s">
        <v>58</v>
      </c>
      <c r="C181" s="38" t="s">
        <v>227</v>
      </c>
      <c r="D181" s="38" t="s">
        <v>59</v>
      </c>
      <c r="E181" s="38" t="s">
        <v>227</v>
      </c>
      <c r="F181" s="38" t="s">
        <v>728</v>
      </c>
      <c r="G181" s="38" t="s">
        <v>729</v>
      </c>
      <c r="H181" s="38" t="s">
        <v>62</v>
      </c>
      <c r="I181" s="38" t="s">
        <v>730</v>
      </c>
      <c r="J181" s="38" t="s">
        <v>227</v>
      </c>
      <c r="K181" s="38" t="s">
        <v>731</v>
      </c>
      <c r="L181" s="38" t="s">
        <v>66</v>
      </c>
      <c r="M181" s="38">
        <v>69</v>
      </c>
      <c r="N181" s="38">
        <v>182</v>
      </c>
      <c r="O181" s="38">
        <v>309</v>
      </c>
      <c r="P181" s="38">
        <v>864</v>
      </c>
      <c r="Q181" s="38"/>
      <c r="R181" s="38"/>
      <c r="S181" s="38"/>
      <c r="T181" s="38"/>
      <c r="U181" s="38">
        <v>34.889775</v>
      </c>
      <c r="V181" s="38">
        <f t="shared" si="4"/>
        <v>34.889775</v>
      </c>
      <c r="W181" s="41" t="s">
        <v>52</v>
      </c>
      <c r="X181" s="41"/>
      <c r="Y181" s="41"/>
      <c r="Z181" s="41"/>
      <c r="AA181" s="41" t="s">
        <v>52</v>
      </c>
      <c r="AB181" s="41" t="s">
        <v>52</v>
      </c>
      <c r="AC181" s="41" t="s">
        <v>52</v>
      </c>
      <c r="AD181" s="41" t="s">
        <v>52</v>
      </c>
      <c r="AE181" s="41" t="s">
        <v>52</v>
      </c>
      <c r="AF181" s="41" t="s">
        <v>52</v>
      </c>
    </row>
    <row r="182" s="1" customFormat="1" customHeight="1" spans="1:32">
      <c r="A182" s="37">
        <v>176</v>
      </c>
      <c r="B182" s="37" t="s">
        <v>58</v>
      </c>
      <c r="C182" s="41" t="s">
        <v>92</v>
      </c>
      <c r="D182" s="41" t="s">
        <v>59</v>
      </c>
      <c r="E182" s="41" t="s">
        <v>92</v>
      </c>
      <c r="F182" s="37" t="s">
        <v>732</v>
      </c>
      <c r="G182" s="52" t="s">
        <v>733</v>
      </c>
      <c r="H182" s="37" t="s">
        <v>70</v>
      </c>
      <c r="I182" s="52" t="s">
        <v>734</v>
      </c>
      <c r="J182" s="37" t="s">
        <v>92</v>
      </c>
      <c r="K182" s="37" t="s">
        <v>735</v>
      </c>
      <c r="L182" s="41" t="s">
        <v>66</v>
      </c>
      <c r="M182" s="41">
        <v>13</v>
      </c>
      <c r="N182" s="41">
        <v>39</v>
      </c>
      <c r="O182" s="41">
        <v>38</v>
      </c>
      <c r="P182" s="41">
        <v>114</v>
      </c>
      <c r="Q182" s="43"/>
      <c r="R182" s="43"/>
      <c r="S182" s="43"/>
      <c r="T182" s="43">
        <v>39.90854</v>
      </c>
      <c r="U182" s="43"/>
      <c r="V182" s="38">
        <f t="shared" si="4"/>
        <v>39.90854</v>
      </c>
      <c r="W182" s="41" t="s">
        <v>52</v>
      </c>
      <c r="X182" s="41"/>
      <c r="Y182" s="41"/>
      <c r="Z182" s="41"/>
      <c r="AA182" s="41" t="s">
        <v>52</v>
      </c>
      <c r="AB182" s="41" t="s">
        <v>52</v>
      </c>
      <c r="AC182" s="41" t="s">
        <v>52</v>
      </c>
      <c r="AD182" s="41" t="s">
        <v>52</v>
      </c>
      <c r="AE182" s="41" t="s">
        <v>52</v>
      </c>
      <c r="AF182" s="41" t="s">
        <v>52</v>
      </c>
    </row>
    <row r="183" s="1" customFormat="1" customHeight="1" spans="1:32">
      <c r="A183" s="37">
        <v>177</v>
      </c>
      <c r="B183" s="38" t="s">
        <v>58</v>
      </c>
      <c r="C183" s="38" t="s">
        <v>736</v>
      </c>
      <c r="D183" s="38" t="s">
        <v>59</v>
      </c>
      <c r="E183" s="38" t="s">
        <v>227</v>
      </c>
      <c r="F183" s="38" t="s">
        <v>737</v>
      </c>
      <c r="G183" s="39" t="s">
        <v>738</v>
      </c>
      <c r="H183" s="38" t="s">
        <v>739</v>
      </c>
      <c r="I183" s="42" t="s">
        <v>740</v>
      </c>
      <c r="J183" s="38" t="s">
        <v>736</v>
      </c>
      <c r="K183" s="38" t="s">
        <v>741</v>
      </c>
      <c r="L183" s="38" t="s">
        <v>51</v>
      </c>
      <c r="M183" s="39">
        <v>16</v>
      </c>
      <c r="N183" s="39">
        <v>39</v>
      </c>
      <c r="O183" s="39">
        <v>48</v>
      </c>
      <c r="P183" s="39">
        <v>148</v>
      </c>
      <c r="Q183" s="43"/>
      <c r="R183" s="44"/>
      <c r="S183" s="44"/>
      <c r="T183" s="43">
        <v>42.412494</v>
      </c>
      <c r="U183" s="44"/>
      <c r="V183" s="38">
        <f t="shared" si="4"/>
        <v>42.412494</v>
      </c>
      <c r="W183" s="41" t="s">
        <v>52</v>
      </c>
      <c r="X183" s="41"/>
      <c r="Y183" s="41"/>
      <c r="Z183" s="41"/>
      <c r="AA183" s="41" t="s">
        <v>52</v>
      </c>
      <c r="AB183" s="41" t="s">
        <v>52</v>
      </c>
      <c r="AC183" s="41" t="s">
        <v>52</v>
      </c>
      <c r="AD183" s="41" t="s">
        <v>52</v>
      </c>
      <c r="AE183" s="41" t="s">
        <v>52</v>
      </c>
      <c r="AF183" s="41" t="s">
        <v>52</v>
      </c>
    </row>
    <row r="184" s="1" customFormat="1" customHeight="1" spans="1:32">
      <c r="A184" s="37">
        <v>178</v>
      </c>
      <c r="B184" s="53" t="s">
        <v>43</v>
      </c>
      <c r="C184" s="54" t="s">
        <v>92</v>
      </c>
      <c r="D184" s="41" t="s">
        <v>45</v>
      </c>
      <c r="E184" s="41" t="s">
        <v>92</v>
      </c>
      <c r="F184" s="37" t="s">
        <v>742</v>
      </c>
      <c r="G184" s="52" t="s">
        <v>743</v>
      </c>
      <c r="H184" s="53" t="s">
        <v>744</v>
      </c>
      <c r="I184" s="55" t="s">
        <v>745</v>
      </c>
      <c r="J184" s="53" t="s">
        <v>92</v>
      </c>
      <c r="K184" s="53" t="s">
        <v>746</v>
      </c>
      <c r="L184" s="54" t="s">
        <v>51</v>
      </c>
      <c r="M184" s="54"/>
      <c r="N184" s="54"/>
      <c r="O184" s="54"/>
      <c r="P184" s="54"/>
      <c r="Q184" s="41">
        <v>204.75</v>
      </c>
      <c r="R184" s="41"/>
      <c r="S184" s="43"/>
      <c r="T184" s="43"/>
      <c r="U184" s="43"/>
      <c r="V184" s="43">
        <v>204.75</v>
      </c>
      <c r="W184" s="41" t="s">
        <v>52</v>
      </c>
      <c r="X184" s="41"/>
      <c r="Y184" s="41"/>
      <c r="Z184" s="41"/>
      <c r="AA184" s="41" t="s">
        <v>52</v>
      </c>
      <c r="AB184" s="41" t="s">
        <v>52</v>
      </c>
      <c r="AC184" s="41" t="s">
        <v>52</v>
      </c>
      <c r="AD184" s="41" t="s">
        <v>52</v>
      </c>
      <c r="AE184" s="41" t="s">
        <v>52</v>
      </c>
      <c r="AF184" s="41" t="s">
        <v>52</v>
      </c>
    </row>
    <row r="185" s="1" customFormat="1" customHeight="1" spans="1:32">
      <c r="A185" s="37">
        <v>179</v>
      </c>
      <c r="B185" s="37" t="s">
        <v>58</v>
      </c>
      <c r="C185" s="56" t="s">
        <v>82</v>
      </c>
      <c r="D185" s="56" t="s">
        <v>747</v>
      </c>
      <c r="E185" s="56" t="s">
        <v>82</v>
      </c>
      <c r="F185" s="57" t="s">
        <v>748</v>
      </c>
      <c r="G185" s="58" t="s">
        <v>749</v>
      </c>
      <c r="H185" s="37" t="s">
        <v>750</v>
      </c>
      <c r="I185" s="56" t="s">
        <v>751</v>
      </c>
      <c r="J185" s="56" t="s">
        <v>82</v>
      </c>
      <c r="K185" s="56" t="s">
        <v>86</v>
      </c>
      <c r="L185" s="56" t="s">
        <v>66</v>
      </c>
      <c r="M185" s="56">
        <v>12</v>
      </c>
      <c r="N185" s="56">
        <v>36</v>
      </c>
      <c r="O185" s="56">
        <v>35</v>
      </c>
      <c r="P185" s="56">
        <v>109</v>
      </c>
      <c r="Q185" s="43"/>
      <c r="R185" s="58"/>
      <c r="S185" s="56">
        <v>69.795683</v>
      </c>
      <c r="T185" s="59"/>
      <c r="U185" s="41"/>
      <c r="V185" s="43">
        <f>SUM(R185:U185)</f>
        <v>69.795683</v>
      </c>
      <c r="W185" s="41" t="s">
        <v>52</v>
      </c>
      <c r="X185" s="41"/>
      <c r="Y185" s="41"/>
      <c r="Z185" s="41"/>
      <c r="AA185" s="41" t="s">
        <v>52</v>
      </c>
      <c r="AB185" s="41" t="s">
        <v>52</v>
      </c>
      <c r="AC185" s="41" t="s">
        <v>52</v>
      </c>
      <c r="AD185" s="41" t="s">
        <v>52</v>
      </c>
      <c r="AE185" s="41" t="s">
        <v>52</v>
      </c>
      <c r="AF185" s="41" t="s">
        <v>52</v>
      </c>
    </row>
    <row r="186" s="1" customFormat="1" customHeight="1" spans="1:32">
      <c r="A186" s="37">
        <v>180</v>
      </c>
      <c r="B186" s="38" t="s">
        <v>58</v>
      </c>
      <c r="C186" s="38" t="s">
        <v>214</v>
      </c>
      <c r="D186" s="38" t="s">
        <v>747</v>
      </c>
      <c r="E186" s="38" t="s">
        <v>214</v>
      </c>
      <c r="F186" s="38" t="s">
        <v>752</v>
      </c>
      <c r="G186" s="58" t="s">
        <v>753</v>
      </c>
      <c r="H186" s="37" t="s">
        <v>750</v>
      </c>
      <c r="I186" s="56" t="s">
        <v>754</v>
      </c>
      <c r="J186" s="56" t="s">
        <v>214</v>
      </c>
      <c r="K186" s="56" t="s">
        <v>755</v>
      </c>
      <c r="L186" s="56" t="s">
        <v>51</v>
      </c>
      <c r="M186" s="56">
        <v>19</v>
      </c>
      <c r="N186" s="56">
        <v>57</v>
      </c>
      <c r="O186" s="56">
        <v>50</v>
      </c>
      <c r="P186" s="56">
        <v>150</v>
      </c>
      <c r="Q186" s="43"/>
      <c r="R186" s="56"/>
      <c r="S186" s="56">
        <v>76.6348</v>
      </c>
      <c r="T186" s="59"/>
      <c r="U186" s="41"/>
      <c r="V186" s="60">
        <f>SUM(R186:U186)</f>
        <v>76.6348</v>
      </c>
      <c r="W186" s="41" t="s">
        <v>52</v>
      </c>
      <c r="X186" s="41"/>
      <c r="Y186" s="41"/>
      <c r="Z186" s="41"/>
      <c r="AA186" s="41" t="s">
        <v>52</v>
      </c>
      <c r="AB186" s="41" t="s">
        <v>52</v>
      </c>
      <c r="AC186" s="41" t="s">
        <v>52</v>
      </c>
      <c r="AD186" s="41" t="s">
        <v>52</v>
      </c>
      <c r="AE186" s="41" t="s">
        <v>52</v>
      </c>
      <c r="AF186" s="41" t="s">
        <v>52</v>
      </c>
    </row>
    <row r="187" s="1" customFormat="1" customHeight="1" spans="1:32">
      <c r="A187" s="37">
        <v>181</v>
      </c>
      <c r="B187" s="38" t="s">
        <v>58</v>
      </c>
      <c r="C187" s="38" t="s">
        <v>67</v>
      </c>
      <c r="D187" s="38" t="s">
        <v>747</v>
      </c>
      <c r="E187" s="38" t="s">
        <v>67</v>
      </c>
      <c r="F187" s="38" t="s">
        <v>756</v>
      </c>
      <c r="G187" s="58" t="s">
        <v>757</v>
      </c>
      <c r="H187" s="37" t="s">
        <v>750</v>
      </c>
      <c r="I187" s="56" t="s">
        <v>758</v>
      </c>
      <c r="J187" s="56" t="s">
        <v>67</v>
      </c>
      <c r="K187" s="56" t="s">
        <v>81</v>
      </c>
      <c r="L187" s="56" t="s">
        <v>51</v>
      </c>
      <c r="M187" s="56">
        <v>56</v>
      </c>
      <c r="N187" s="56">
        <v>112</v>
      </c>
      <c r="O187" s="56">
        <v>125</v>
      </c>
      <c r="P187" s="56">
        <v>365</v>
      </c>
      <c r="Q187" s="43"/>
      <c r="R187" s="38">
        <v>239.6438</v>
      </c>
      <c r="S187" s="38"/>
      <c r="T187" s="38"/>
      <c r="U187" s="38"/>
      <c r="V187" s="38">
        <f>SUM(R187:U187)</f>
        <v>239.6438</v>
      </c>
      <c r="W187" s="41" t="s">
        <v>52</v>
      </c>
      <c r="X187" s="41"/>
      <c r="Y187" s="41"/>
      <c r="Z187" s="41"/>
      <c r="AA187" s="41" t="s">
        <v>52</v>
      </c>
      <c r="AB187" s="41" t="s">
        <v>52</v>
      </c>
      <c r="AC187" s="41" t="s">
        <v>52</v>
      </c>
      <c r="AD187" s="41" t="s">
        <v>52</v>
      </c>
      <c r="AE187" s="41" t="s">
        <v>52</v>
      </c>
      <c r="AF187" s="41" t="s">
        <v>52</v>
      </c>
    </row>
    <row r="188" s="1" customFormat="1" customHeight="1" spans="1:32">
      <c r="A188" s="37">
        <v>182</v>
      </c>
      <c r="B188" s="38" t="s">
        <v>58</v>
      </c>
      <c r="C188" s="38" t="s">
        <v>736</v>
      </c>
      <c r="D188" s="38" t="s">
        <v>747</v>
      </c>
      <c r="E188" s="38" t="s">
        <v>227</v>
      </c>
      <c r="F188" s="38" t="s">
        <v>759</v>
      </c>
      <c r="G188" s="57" t="s">
        <v>760</v>
      </c>
      <c r="H188" s="57" t="s">
        <v>750</v>
      </c>
      <c r="I188" s="57" t="s">
        <v>761</v>
      </c>
      <c r="J188" s="57" t="s">
        <v>736</v>
      </c>
      <c r="K188" s="57" t="s">
        <v>762</v>
      </c>
      <c r="L188" s="57" t="s">
        <v>66</v>
      </c>
      <c r="M188" s="57">
        <v>105</v>
      </c>
      <c r="N188" s="57">
        <v>300</v>
      </c>
      <c r="O188" s="57">
        <v>360</v>
      </c>
      <c r="P188" s="57">
        <v>1260</v>
      </c>
      <c r="Q188" s="43"/>
      <c r="R188" s="38"/>
      <c r="S188" s="38">
        <v>17.920925</v>
      </c>
      <c r="T188" s="38"/>
      <c r="U188" s="38"/>
      <c r="V188" s="38">
        <f t="shared" ref="V188:V203" si="5">SUM(R188:U188)</f>
        <v>17.920925</v>
      </c>
      <c r="W188" s="41" t="s">
        <v>52</v>
      </c>
      <c r="X188" s="41"/>
      <c r="Y188" s="41"/>
      <c r="Z188" s="41"/>
      <c r="AA188" s="41" t="s">
        <v>52</v>
      </c>
      <c r="AB188" s="41" t="s">
        <v>52</v>
      </c>
      <c r="AC188" s="41" t="s">
        <v>52</v>
      </c>
      <c r="AD188" s="41" t="s">
        <v>52</v>
      </c>
      <c r="AE188" s="41" t="s">
        <v>52</v>
      </c>
      <c r="AF188" s="41" t="s">
        <v>52</v>
      </c>
    </row>
    <row r="189" s="1" customFormat="1" customHeight="1" spans="1:32">
      <c r="A189" s="37">
        <v>183</v>
      </c>
      <c r="B189" s="38" t="s">
        <v>58</v>
      </c>
      <c r="C189" s="38" t="s">
        <v>269</v>
      </c>
      <c r="D189" s="38" t="s">
        <v>747</v>
      </c>
      <c r="E189" s="38" t="s">
        <v>269</v>
      </c>
      <c r="F189" s="38" t="s">
        <v>763</v>
      </c>
      <c r="G189" s="57" t="s">
        <v>764</v>
      </c>
      <c r="H189" s="57" t="s">
        <v>750</v>
      </c>
      <c r="I189" s="57" t="s">
        <v>765</v>
      </c>
      <c r="J189" s="57" t="s">
        <v>269</v>
      </c>
      <c r="K189" s="57" t="s">
        <v>766</v>
      </c>
      <c r="L189" s="57" t="s">
        <v>51</v>
      </c>
      <c r="M189" s="57">
        <v>92</v>
      </c>
      <c r="N189" s="57">
        <v>286</v>
      </c>
      <c r="O189" s="57">
        <v>384</v>
      </c>
      <c r="P189" s="57">
        <v>1325</v>
      </c>
      <c r="Q189" s="43"/>
      <c r="R189" s="38"/>
      <c r="S189" s="38">
        <f>179.282079-0.337079</f>
        <v>178.945</v>
      </c>
      <c r="T189" s="38"/>
      <c r="U189" s="38"/>
      <c r="V189" s="38">
        <f t="shared" si="5"/>
        <v>178.945</v>
      </c>
      <c r="W189" s="41" t="s">
        <v>52</v>
      </c>
      <c r="X189" s="41"/>
      <c r="Y189" s="41"/>
      <c r="Z189" s="41"/>
      <c r="AA189" s="41" t="s">
        <v>52</v>
      </c>
      <c r="AB189" s="41" t="s">
        <v>52</v>
      </c>
      <c r="AC189" s="41" t="s">
        <v>52</v>
      </c>
      <c r="AD189" s="41" t="s">
        <v>52</v>
      </c>
      <c r="AE189" s="41" t="s">
        <v>52</v>
      </c>
      <c r="AF189" s="41" t="s">
        <v>52</v>
      </c>
    </row>
    <row r="190" s="1" customFormat="1" customHeight="1" spans="1:32">
      <c r="A190" s="37">
        <v>184</v>
      </c>
      <c r="B190" s="38" t="s">
        <v>58</v>
      </c>
      <c r="C190" s="38" t="s">
        <v>73</v>
      </c>
      <c r="D190" s="38" t="s">
        <v>747</v>
      </c>
      <c r="E190" s="38" t="s">
        <v>73</v>
      </c>
      <c r="F190" s="38" t="s">
        <v>767</v>
      </c>
      <c r="G190" s="38" t="s">
        <v>768</v>
      </c>
      <c r="H190" s="38" t="s">
        <v>750</v>
      </c>
      <c r="I190" s="38" t="s">
        <v>769</v>
      </c>
      <c r="J190" s="38" t="s">
        <v>73</v>
      </c>
      <c r="K190" s="38" t="s">
        <v>770</v>
      </c>
      <c r="L190" s="38" t="s">
        <v>66</v>
      </c>
      <c r="M190" s="38">
        <v>8</v>
      </c>
      <c r="N190" s="38">
        <v>25</v>
      </c>
      <c r="O190" s="38">
        <v>15</v>
      </c>
      <c r="P190" s="38">
        <v>42</v>
      </c>
      <c r="Q190" s="38"/>
      <c r="R190" s="38"/>
      <c r="S190" s="38">
        <v>20</v>
      </c>
      <c r="T190" s="38"/>
      <c r="U190" s="38"/>
      <c r="V190" s="38">
        <f t="shared" si="5"/>
        <v>20</v>
      </c>
      <c r="W190" s="41" t="s">
        <v>52</v>
      </c>
      <c r="X190" s="41"/>
      <c r="Y190" s="41"/>
      <c r="Z190" s="41"/>
      <c r="AA190" s="41" t="s">
        <v>52</v>
      </c>
      <c r="AB190" s="41" t="s">
        <v>52</v>
      </c>
      <c r="AC190" s="41" t="s">
        <v>52</v>
      </c>
      <c r="AD190" s="41" t="s">
        <v>52</v>
      </c>
      <c r="AE190" s="41" t="s">
        <v>52</v>
      </c>
      <c r="AF190" s="41" t="s">
        <v>52</v>
      </c>
    </row>
    <row r="191" s="1" customFormat="1" customHeight="1" spans="1:32">
      <c r="A191" s="37">
        <v>185</v>
      </c>
      <c r="B191" s="38" t="s">
        <v>58</v>
      </c>
      <c r="C191" s="38" t="s">
        <v>67</v>
      </c>
      <c r="D191" s="38" t="s">
        <v>747</v>
      </c>
      <c r="E191" s="38" t="s">
        <v>67</v>
      </c>
      <c r="F191" s="38" t="s">
        <v>771</v>
      </c>
      <c r="G191" s="38" t="s">
        <v>772</v>
      </c>
      <c r="H191" s="57" t="s">
        <v>750</v>
      </c>
      <c r="I191" s="57" t="s">
        <v>773</v>
      </c>
      <c r="J191" s="57" t="s">
        <v>67</v>
      </c>
      <c r="K191" s="57" t="s">
        <v>774</v>
      </c>
      <c r="L191" s="57" t="s">
        <v>51</v>
      </c>
      <c r="M191" s="57">
        <v>10</v>
      </c>
      <c r="N191" s="57">
        <v>35</v>
      </c>
      <c r="O191" s="57">
        <v>30</v>
      </c>
      <c r="P191" s="57">
        <v>92</v>
      </c>
      <c r="Q191" s="43"/>
      <c r="R191" s="38">
        <v>108.55</v>
      </c>
      <c r="S191" s="38">
        <v>59</v>
      </c>
      <c r="T191" s="38"/>
      <c r="U191" s="38"/>
      <c r="V191" s="38">
        <f t="shared" si="5"/>
        <v>167.55</v>
      </c>
      <c r="W191" s="41" t="s">
        <v>52</v>
      </c>
      <c r="X191" s="41"/>
      <c r="Y191" s="41"/>
      <c r="Z191" s="41"/>
      <c r="AA191" s="41" t="s">
        <v>52</v>
      </c>
      <c r="AB191" s="41" t="s">
        <v>52</v>
      </c>
      <c r="AC191" s="41" t="s">
        <v>52</v>
      </c>
      <c r="AD191" s="41" t="s">
        <v>52</v>
      </c>
      <c r="AE191" s="41" t="s">
        <v>52</v>
      </c>
      <c r="AF191" s="41" t="s">
        <v>52</v>
      </c>
    </row>
    <row r="192" s="1" customFormat="1" customHeight="1" spans="1:32">
      <c r="A192" s="37">
        <v>186</v>
      </c>
      <c r="B192" s="38" t="s">
        <v>58</v>
      </c>
      <c r="C192" s="38" t="s">
        <v>214</v>
      </c>
      <c r="D192" s="38" t="s">
        <v>747</v>
      </c>
      <c r="E192" s="38" t="s">
        <v>214</v>
      </c>
      <c r="F192" s="38" t="s">
        <v>775</v>
      </c>
      <c r="G192" s="38" t="s">
        <v>776</v>
      </c>
      <c r="H192" s="57" t="s">
        <v>750</v>
      </c>
      <c r="I192" s="57" t="s">
        <v>777</v>
      </c>
      <c r="J192" s="57" t="s">
        <v>214</v>
      </c>
      <c r="K192" s="57" t="s">
        <v>277</v>
      </c>
      <c r="L192" s="57" t="s">
        <v>66</v>
      </c>
      <c r="M192" s="57">
        <v>25</v>
      </c>
      <c r="N192" s="57">
        <v>80</v>
      </c>
      <c r="O192" s="57">
        <v>50</v>
      </c>
      <c r="P192" s="57">
        <v>200</v>
      </c>
      <c r="Q192" s="43"/>
      <c r="R192" s="38"/>
      <c r="S192" s="38">
        <v>79.62</v>
      </c>
      <c r="T192" s="38"/>
      <c r="U192" s="38"/>
      <c r="V192" s="38">
        <f t="shared" si="5"/>
        <v>79.62</v>
      </c>
      <c r="W192" s="41" t="s">
        <v>52</v>
      </c>
      <c r="X192" s="41"/>
      <c r="Y192" s="41"/>
      <c r="Z192" s="41"/>
      <c r="AA192" s="41" t="s">
        <v>52</v>
      </c>
      <c r="AB192" s="41" t="s">
        <v>52</v>
      </c>
      <c r="AC192" s="41" t="s">
        <v>52</v>
      </c>
      <c r="AD192" s="41" t="s">
        <v>52</v>
      </c>
      <c r="AE192" s="41" t="s">
        <v>52</v>
      </c>
      <c r="AF192" s="41" t="s">
        <v>52</v>
      </c>
    </row>
    <row r="193" s="1" customFormat="1" customHeight="1" spans="1:32">
      <c r="A193" s="37">
        <v>187</v>
      </c>
      <c r="B193" s="53" t="s">
        <v>58</v>
      </c>
      <c r="C193" s="61" t="s">
        <v>578</v>
      </c>
      <c r="D193" s="61" t="s">
        <v>747</v>
      </c>
      <c r="E193" s="38" t="s">
        <v>578</v>
      </c>
      <c r="F193" s="38" t="s">
        <v>778</v>
      </c>
      <c r="G193" s="38" t="s">
        <v>779</v>
      </c>
      <c r="H193" s="57" t="s">
        <v>750</v>
      </c>
      <c r="I193" s="57" t="s">
        <v>780</v>
      </c>
      <c r="J193" s="57" t="s">
        <v>578</v>
      </c>
      <c r="K193" s="57" t="s">
        <v>781</v>
      </c>
      <c r="L193" s="57" t="s">
        <v>66</v>
      </c>
      <c r="M193" s="57">
        <v>25</v>
      </c>
      <c r="N193" s="57">
        <v>78</v>
      </c>
      <c r="O193" s="57">
        <v>75</v>
      </c>
      <c r="P193" s="57">
        <v>233</v>
      </c>
      <c r="Q193" s="43"/>
      <c r="R193" s="38"/>
      <c r="S193" s="38">
        <v>199.4538</v>
      </c>
      <c r="T193" s="38"/>
      <c r="U193" s="38"/>
      <c r="V193" s="38">
        <f t="shared" si="5"/>
        <v>199.4538</v>
      </c>
      <c r="W193" s="41" t="s">
        <v>52</v>
      </c>
      <c r="X193" s="41"/>
      <c r="Y193" s="41"/>
      <c r="Z193" s="41"/>
      <c r="AA193" s="41" t="s">
        <v>52</v>
      </c>
      <c r="AB193" s="41" t="s">
        <v>52</v>
      </c>
      <c r="AC193" s="41" t="s">
        <v>52</v>
      </c>
      <c r="AD193" s="41" t="s">
        <v>52</v>
      </c>
      <c r="AE193" s="41" t="s">
        <v>52</v>
      </c>
      <c r="AF193" s="41" t="s">
        <v>52</v>
      </c>
    </row>
    <row r="194" s="1" customFormat="1" customHeight="1" spans="1:32">
      <c r="A194" s="37">
        <v>188</v>
      </c>
      <c r="B194" s="62" t="s">
        <v>58</v>
      </c>
      <c r="C194" s="62" t="s">
        <v>736</v>
      </c>
      <c r="D194" s="62" t="s">
        <v>747</v>
      </c>
      <c r="E194" s="38" t="s">
        <v>227</v>
      </c>
      <c r="F194" s="38" t="s">
        <v>782</v>
      </c>
      <c r="G194" s="38" t="s">
        <v>783</v>
      </c>
      <c r="H194" s="63" t="s">
        <v>784</v>
      </c>
      <c r="I194" s="62" t="s">
        <v>785</v>
      </c>
      <c r="J194" s="62" t="s">
        <v>736</v>
      </c>
      <c r="K194" s="62" t="s">
        <v>786</v>
      </c>
      <c r="L194" s="62" t="s">
        <v>51</v>
      </c>
      <c r="M194" s="62">
        <v>29</v>
      </c>
      <c r="N194" s="62">
        <v>103</v>
      </c>
      <c r="O194" s="62">
        <v>175</v>
      </c>
      <c r="P194" s="64">
        <v>589</v>
      </c>
      <c r="Q194" s="64"/>
      <c r="R194" s="38"/>
      <c r="S194" s="38"/>
      <c r="T194" s="38">
        <v>39.89281</v>
      </c>
      <c r="U194" s="38"/>
      <c r="V194" s="38">
        <f t="shared" si="5"/>
        <v>39.89281</v>
      </c>
      <c r="W194" s="41" t="s">
        <v>52</v>
      </c>
      <c r="X194" s="41"/>
      <c r="Y194" s="41"/>
      <c r="Z194" s="41"/>
      <c r="AA194" s="41" t="s">
        <v>52</v>
      </c>
      <c r="AB194" s="41" t="s">
        <v>52</v>
      </c>
      <c r="AC194" s="41" t="s">
        <v>52</v>
      </c>
      <c r="AD194" s="41" t="s">
        <v>52</v>
      </c>
      <c r="AE194" s="41" t="s">
        <v>52</v>
      </c>
      <c r="AF194" s="41" t="s">
        <v>52</v>
      </c>
    </row>
    <row r="195" s="1" customFormat="1" customHeight="1" spans="1:32">
      <c r="A195" s="37">
        <v>189</v>
      </c>
      <c r="B195" s="37" t="s">
        <v>58</v>
      </c>
      <c r="C195" s="57" t="s">
        <v>53</v>
      </c>
      <c r="D195" s="57" t="s">
        <v>747</v>
      </c>
      <c r="E195" s="38" t="s">
        <v>53</v>
      </c>
      <c r="F195" s="38" t="s">
        <v>787</v>
      </c>
      <c r="G195" s="38" t="s">
        <v>788</v>
      </c>
      <c r="H195" s="57" t="s">
        <v>784</v>
      </c>
      <c r="I195" s="57" t="s">
        <v>789</v>
      </c>
      <c r="J195" s="57" t="s">
        <v>53</v>
      </c>
      <c r="K195" s="57" t="s">
        <v>790</v>
      </c>
      <c r="L195" s="57" t="s">
        <v>51</v>
      </c>
      <c r="M195" s="57">
        <v>41</v>
      </c>
      <c r="N195" s="57">
        <v>196</v>
      </c>
      <c r="O195" s="57">
        <v>210</v>
      </c>
      <c r="P195" s="57">
        <v>605</v>
      </c>
      <c r="Q195" s="65"/>
      <c r="R195" s="38"/>
      <c r="S195" s="38"/>
      <c r="T195" s="38">
        <v>19.9451</v>
      </c>
      <c r="U195" s="38"/>
      <c r="V195" s="38">
        <f t="shared" si="5"/>
        <v>19.9451</v>
      </c>
      <c r="W195" s="41" t="s">
        <v>52</v>
      </c>
      <c r="X195" s="41"/>
      <c r="Y195" s="41"/>
      <c r="Z195" s="41"/>
      <c r="AA195" s="41" t="s">
        <v>52</v>
      </c>
      <c r="AB195" s="41" t="s">
        <v>52</v>
      </c>
      <c r="AC195" s="41" t="s">
        <v>52</v>
      </c>
      <c r="AD195" s="41" t="s">
        <v>52</v>
      </c>
      <c r="AE195" s="41" t="s">
        <v>52</v>
      </c>
      <c r="AF195" s="41" t="s">
        <v>52</v>
      </c>
    </row>
    <row r="196" s="1" customFormat="1" customHeight="1" spans="1:32">
      <c r="A196" s="37">
        <v>190</v>
      </c>
      <c r="B196" s="38" t="s">
        <v>58</v>
      </c>
      <c r="C196" s="38" t="s">
        <v>87</v>
      </c>
      <c r="D196" s="38" t="s">
        <v>747</v>
      </c>
      <c r="E196" s="38" t="s">
        <v>87</v>
      </c>
      <c r="F196" s="38" t="s">
        <v>791</v>
      </c>
      <c r="G196" s="38" t="s">
        <v>792</v>
      </c>
      <c r="H196" s="38" t="s">
        <v>750</v>
      </c>
      <c r="I196" s="38" t="s">
        <v>793</v>
      </c>
      <c r="J196" s="38" t="s">
        <v>87</v>
      </c>
      <c r="K196" s="38" t="s">
        <v>538</v>
      </c>
      <c r="L196" s="38" t="s">
        <v>66</v>
      </c>
      <c r="M196" s="38">
        <v>9</v>
      </c>
      <c r="N196" s="38">
        <v>23</v>
      </c>
      <c r="O196" s="38">
        <v>20</v>
      </c>
      <c r="P196" s="38">
        <v>52</v>
      </c>
      <c r="Q196" s="38"/>
      <c r="R196" s="38"/>
      <c r="S196" s="38"/>
      <c r="T196" s="38">
        <v>64.66</v>
      </c>
      <c r="U196" s="38"/>
      <c r="V196" s="38">
        <f t="shared" si="5"/>
        <v>64.66</v>
      </c>
      <c r="W196" s="41" t="s">
        <v>52</v>
      </c>
      <c r="X196" s="41"/>
      <c r="Y196" s="41"/>
      <c r="Z196" s="41"/>
      <c r="AA196" s="41" t="s">
        <v>52</v>
      </c>
      <c r="AB196" s="41" t="s">
        <v>52</v>
      </c>
      <c r="AC196" s="41" t="s">
        <v>52</v>
      </c>
      <c r="AD196" s="41" t="s">
        <v>52</v>
      </c>
      <c r="AE196" s="41" t="s">
        <v>52</v>
      </c>
      <c r="AF196" s="41" t="s">
        <v>52</v>
      </c>
    </row>
    <row r="197" s="1" customFormat="1" customHeight="1" spans="1:32">
      <c r="A197" s="37">
        <v>191</v>
      </c>
      <c r="B197" s="37" t="s">
        <v>43</v>
      </c>
      <c r="C197" s="57" t="s">
        <v>53</v>
      </c>
      <c r="D197" s="57" t="s">
        <v>59</v>
      </c>
      <c r="E197" s="38" t="s">
        <v>53</v>
      </c>
      <c r="F197" s="38" t="s">
        <v>794</v>
      </c>
      <c r="G197" s="38" t="s">
        <v>795</v>
      </c>
      <c r="H197" s="57"/>
      <c r="I197" s="57" t="s">
        <v>796</v>
      </c>
      <c r="J197" s="57" t="s">
        <v>53</v>
      </c>
      <c r="K197" s="57" t="s">
        <v>747</v>
      </c>
      <c r="L197" s="57" t="s">
        <v>51</v>
      </c>
      <c r="M197" s="57">
        <v>32</v>
      </c>
      <c r="N197" s="57">
        <v>96</v>
      </c>
      <c r="O197" s="57">
        <v>142</v>
      </c>
      <c r="P197" s="57">
        <v>421</v>
      </c>
      <c r="Q197" s="43"/>
      <c r="R197" s="38"/>
      <c r="S197" s="38">
        <v>44</v>
      </c>
      <c r="T197" s="38">
        <v>10.9032</v>
      </c>
      <c r="U197" s="38"/>
      <c r="V197" s="38">
        <f t="shared" si="5"/>
        <v>54.9032</v>
      </c>
      <c r="W197" s="41" t="s">
        <v>52</v>
      </c>
      <c r="X197" s="41"/>
      <c r="Y197" s="41"/>
      <c r="Z197" s="41"/>
      <c r="AA197" s="41" t="s">
        <v>52</v>
      </c>
      <c r="AB197" s="41" t="s">
        <v>52</v>
      </c>
      <c r="AC197" s="41" t="s">
        <v>52</v>
      </c>
      <c r="AD197" s="41" t="s">
        <v>52</v>
      </c>
      <c r="AE197" s="41" t="s">
        <v>52</v>
      </c>
      <c r="AF197" s="41" t="s">
        <v>52</v>
      </c>
    </row>
    <row r="198" s="1" customFormat="1" customHeight="1" spans="1:32">
      <c r="A198" s="37">
        <v>192</v>
      </c>
      <c r="B198" s="37" t="s">
        <v>43</v>
      </c>
      <c r="C198" s="57" t="s">
        <v>232</v>
      </c>
      <c r="D198" s="57" t="s">
        <v>59</v>
      </c>
      <c r="E198" s="38" t="s">
        <v>232</v>
      </c>
      <c r="F198" s="38" t="s">
        <v>797</v>
      </c>
      <c r="G198" s="38" t="s">
        <v>798</v>
      </c>
      <c r="H198" s="57"/>
      <c r="I198" s="57" t="s">
        <v>799</v>
      </c>
      <c r="J198" s="57" t="s">
        <v>232</v>
      </c>
      <c r="K198" s="57" t="s">
        <v>747</v>
      </c>
      <c r="L198" s="57" t="s">
        <v>51</v>
      </c>
      <c r="M198" s="57">
        <v>11</v>
      </c>
      <c r="N198" s="57">
        <v>47</v>
      </c>
      <c r="O198" s="57">
        <v>36</v>
      </c>
      <c r="P198" s="57">
        <v>132</v>
      </c>
      <c r="Q198" s="43"/>
      <c r="R198" s="38">
        <v>34</v>
      </c>
      <c r="S198" s="38"/>
      <c r="T198" s="38">
        <v>5.994522</v>
      </c>
      <c r="U198" s="38"/>
      <c r="V198" s="38">
        <f t="shared" si="5"/>
        <v>39.994522</v>
      </c>
      <c r="W198" s="41" t="s">
        <v>52</v>
      </c>
      <c r="X198" s="41"/>
      <c r="Y198" s="41"/>
      <c r="Z198" s="41"/>
      <c r="AA198" s="41" t="s">
        <v>52</v>
      </c>
      <c r="AB198" s="41" t="s">
        <v>52</v>
      </c>
      <c r="AC198" s="41" t="s">
        <v>52</v>
      </c>
      <c r="AD198" s="41" t="s">
        <v>52</v>
      </c>
      <c r="AE198" s="41" t="s">
        <v>52</v>
      </c>
      <c r="AF198" s="41" t="s">
        <v>52</v>
      </c>
    </row>
    <row r="199" s="1" customFormat="1" customHeight="1" spans="1:32">
      <c r="A199" s="37">
        <v>193</v>
      </c>
      <c r="B199" s="37" t="s">
        <v>602</v>
      </c>
      <c r="C199" s="57" t="s">
        <v>603</v>
      </c>
      <c r="D199" s="57" t="s">
        <v>59</v>
      </c>
      <c r="E199" s="38" t="s">
        <v>59</v>
      </c>
      <c r="F199" s="38" t="s">
        <v>800</v>
      </c>
      <c r="G199" s="38" t="s">
        <v>801</v>
      </c>
      <c r="H199" s="57" t="s">
        <v>62</v>
      </c>
      <c r="I199" s="57" t="s">
        <v>802</v>
      </c>
      <c r="J199" s="57" t="s">
        <v>59</v>
      </c>
      <c r="K199" s="57" t="s">
        <v>59</v>
      </c>
      <c r="L199" s="57" t="s">
        <v>66</v>
      </c>
      <c r="M199" s="41">
        <v>516</v>
      </c>
      <c r="N199" s="41">
        <v>1600</v>
      </c>
      <c r="O199" s="41">
        <v>516</v>
      </c>
      <c r="P199" s="41">
        <v>1600</v>
      </c>
      <c r="Q199" s="43"/>
      <c r="R199" s="38">
        <v>60</v>
      </c>
      <c r="S199" s="38">
        <v>40</v>
      </c>
      <c r="T199" s="38"/>
      <c r="U199" s="38"/>
      <c r="V199" s="38">
        <f t="shared" si="5"/>
        <v>100</v>
      </c>
      <c r="W199" s="41" t="s">
        <v>52</v>
      </c>
      <c r="X199" s="41"/>
      <c r="Y199" s="41"/>
      <c r="Z199" s="41"/>
      <c r="AA199" s="41" t="s">
        <v>52</v>
      </c>
      <c r="AB199" s="41" t="s">
        <v>52</v>
      </c>
      <c r="AC199" s="41" t="s">
        <v>52</v>
      </c>
      <c r="AD199" s="41" t="s">
        <v>52</v>
      </c>
      <c r="AE199" s="41" t="s">
        <v>52</v>
      </c>
      <c r="AF199" s="41" t="s">
        <v>52</v>
      </c>
    </row>
    <row r="200" s="1" customFormat="1" customHeight="1" spans="1:32">
      <c r="A200" s="37">
        <v>194</v>
      </c>
      <c r="B200" s="37" t="s">
        <v>58</v>
      </c>
      <c r="C200" s="41" t="s">
        <v>97</v>
      </c>
      <c r="D200" s="41" t="s">
        <v>747</v>
      </c>
      <c r="E200" s="38" t="s">
        <v>97</v>
      </c>
      <c r="F200" s="38" t="s">
        <v>803</v>
      </c>
      <c r="G200" s="38" t="s">
        <v>804</v>
      </c>
      <c r="H200" s="56" t="s">
        <v>62</v>
      </c>
      <c r="I200" s="66" t="s">
        <v>805</v>
      </c>
      <c r="J200" s="41" t="s">
        <v>97</v>
      </c>
      <c r="K200" s="41"/>
      <c r="L200" s="41" t="s">
        <v>66</v>
      </c>
      <c r="M200" s="41">
        <v>387</v>
      </c>
      <c r="N200" s="41">
        <v>1190</v>
      </c>
      <c r="O200" s="41">
        <v>387</v>
      </c>
      <c r="P200" s="41">
        <v>1190</v>
      </c>
      <c r="Q200" s="43"/>
      <c r="R200" s="38">
        <v>14.093827</v>
      </c>
      <c r="S200" s="38"/>
      <c r="T200" s="38"/>
      <c r="U200" s="38"/>
      <c r="V200" s="38">
        <f t="shared" si="5"/>
        <v>14.093827</v>
      </c>
      <c r="W200" s="41" t="s">
        <v>52</v>
      </c>
      <c r="X200" s="41"/>
      <c r="Y200" s="41"/>
      <c r="Z200" s="41"/>
      <c r="AA200" s="41" t="s">
        <v>52</v>
      </c>
      <c r="AB200" s="41" t="s">
        <v>52</v>
      </c>
      <c r="AC200" s="41" t="s">
        <v>52</v>
      </c>
      <c r="AD200" s="41" t="s">
        <v>52</v>
      </c>
      <c r="AE200" s="41" t="s">
        <v>52</v>
      </c>
      <c r="AF200" s="41" t="s">
        <v>52</v>
      </c>
    </row>
    <row r="201" s="1" customFormat="1" customHeight="1" spans="1:32">
      <c r="A201" s="37">
        <v>195</v>
      </c>
      <c r="B201" s="37" t="s">
        <v>58</v>
      </c>
      <c r="C201" s="41" t="s">
        <v>67</v>
      </c>
      <c r="D201" s="41" t="s">
        <v>747</v>
      </c>
      <c r="E201" s="38" t="s">
        <v>67</v>
      </c>
      <c r="F201" s="38" t="s">
        <v>806</v>
      </c>
      <c r="G201" s="38" t="s">
        <v>807</v>
      </c>
      <c r="H201" s="56" t="s">
        <v>62</v>
      </c>
      <c r="I201" s="66" t="s">
        <v>808</v>
      </c>
      <c r="J201" s="41" t="s">
        <v>67</v>
      </c>
      <c r="K201" s="41"/>
      <c r="L201" s="41" t="s">
        <v>66</v>
      </c>
      <c r="M201" s="41">
        <v>200</v>
      </c>
      <c r="N201" s="41">
        <v>620</v>
      </c>
      <c r="O201" s="41">
        <v>200</v>
      </c>
      <c r="P201" s="41">
        <v>620</v>
      </c>
      <c r="Q201" s="43"/>
      <c r="R201" s="38">
        <v>7.877925</v>
      </c>
      <c r="S201" s="38"/>
      <c r="T201" s="38"/>
      <c r="U201" s="38"/>
      <c r="V201" s="38">
        <f t="shared" si="5"/>
        <v>7.877925</v>
      </c>
      <c r="W201" s="41" t="s">
        <v>52</v>
      </c>
      <c r="X201" s="41"/>
      <c r="Y201" s="41"/>
      <c r="Z201" s="41"/>
      <c r="AA201" s="41" t="s">
        <v>52</v>
      </c>
      <c r="AB201" s="41" t="s">
        <v>52</v>
      </c>
      <c r="AC201" s="41" t="s">
        <v>52</v>
      </c>
      <c r="AD201" s="41" t="s">
        <v>52</v>
      </c>
      <c r="AE201" s="41" t="s">
        <v>52</v>
      </c>
      <c r="AF201" s="41" t="s">
        <v>52</v>
      </c>
    </row>
    <row r="202" s="1" customFormat="1" customHeight="1" spans="1:32">
      <c r="A202" s="37">
        <v>196</v>
      </c>
      <c r="B202" s="37" t="s">
        <v>58</v>
      </c>
      <c r="C202" s="41" t="s">
        <v>92</v>
      </c>
      <c r="D202" s="41" t="s">
        <v>747</v>
      </c>
      <c r="E202" s="41" t="s">
        <v>92</v>
      </c>
      <c r="F202" s="67" t="s">
        <v>809</v>
      </c>
      <c r="G202" s="67" t="s">
        <v>810</v>
      </c>
      <c r="H202" s="67" t="s">
        <v>62</v>
      </c>
      <c r="I202" s="52" t="s">
        <v>811</v>
      </c>
      <c r="J202" s="37" t="s">
        <v>92</v>
      </c>
      <c r="K202" s="37"/>
      <c r="L202" s="41" t="s">
        <v>66</v>
      </c>
      <c r="M202" s="41">
        <v>250</v>
      </c>
      <c r="N202" s="41">
        <v>775</v>
      </c>
      <c r="O202" s="41">
        <v>250</v>
      </c>
      <c r="P202" s="41">
        <v>775</v>
      </c>
      <c r="Q202" s="43"/>
      <c r="R202" s="41">
        <v>7.497564</v>
      </c>
      <c r="S202" s="41"/>
      <c r="T202" s="43"/>
      <c r="U202" s="43"/>
      <c r="V202" s="43">
        <f t="shared" si="5"/>
        <v>7.497564</v>
      </c>
      <c r="W202" s="41" t="s">
        <v>52</v>
      </c>
      <c r="X202" s="41"/>
      <c r="Y202" s="41"/>
      <c r="Z202" s="41"/>
      <c r="AA202" s="41" t="s">
        <v>52</v>
      </c>
      <c r="AB202" s="41" t="s">
        <v>52</v>
      </c>
      <c r="AC202" s="41" t="s">
        <v>52</v>
      </c>
      <c r="AD202" s="41" t="s">
        <v>52</v>
      </c>
      <c r="AE202" s="41" t="s">
        <v>52</v>
      </c>
      <c r="AF202" s="41" t="s">
        <v>52</v>
      </c>
    </row>
    <row r="203" s="1" customFormat="1" customHeight="1" spans="1:32">
      <c r="A203" s="37">
        <v>197</v>
      </c>
      <c r="B203" s="37" t="s">
        <v>58</v>
      </c>
      <c r="C203" s="41" t="s">
        <v>364</v>
      </c>
      <c r="D203" s="41" t="s">
        <v>59</v>
      </c>
      <c r="E203" s="41" t="s">
        <v>812</v>
      </c>
      <c r="F203" s="37" t="s">
        <v>813</v>
      </c>
      <c r="G203" s="37" t="s">
        <v>814</v>
      </c>
      <c r="H203" s="37" t="s">
        <v>815</v>
      </c>
      <c r="I203" s="37" t="s">
        <v>816</v>
      </c>
      <c r="J203" s="41" t="s">
        <v>603</v>
      </c>
      <c r="K203" s="41" t="s">
        <v>603</v>
      </c>
      <c r="L203" s="41" t="s">
        <v>66</v>
      </c>
      <c r="M203" s="41">
        <v>187</v>
      </c>
      <c r="N203" s="41"/>
      <c r="O203" s="41"/>
      <c r="P203" s="41"/>
      <c r="Q203" s="43"/>
      <c r="R203" s="43">
        <v>102.417466</v>
      </c>
      <c r="S203" s="43"/>
      <c r="T203" s="43"/>
      <c r="U203" s="43"/>
      <c r="V203" s="43">
        <f t="shared" ref="V203:V219" si="6">SUM(R203:U203)</f>
        <v>102.417466</v>
      </c>
      <c r="W203" s="41" t="s">
        <v>52</v>
      </c>
      <c r="X203" s="41"/>
      <c r="Y203" s="41"/>
      <c r="Z203" s="41"/>
      <c r="AA203" s="41" t="s">
        <v>52</v>
      </c>
      <c r="AB203" s="41" t="s">
        <v>52</v>
      </c>
      <c r="AC203" s="41" t="s">
        <v>52</v>
      </c>
      <c r="AD203" s="41" t="s">
        <v>52</v>
      </c>
      <c r="AE203" s="41" t="s">
        <v>52</v>
      </c>
      <c r="AF203" s="41" t="s">
        <v>52</v>
      </c>
    </row>
    <row r="204" s="1" customFormat="1" customHeight="1" spans="1:32">
      <c r="A204" s="37">
        <v>198</v>
      </c>
      <c r="B204" s="37" t="s">
        <v>58</v>
      </c>
      <c r="C204" s="41" t="s">
        <v>232</v>
      </c>
      <c r="D204" s="41" t="s">
        <v>59</v>
      </c>
      <c r="E204" s="41" t="s">
        <v>232</v>
      </c>
      <c r="F204" s="37" t="s">
        <v>817</v>
      </c>
      <c r="G204" s="37" t="s">
        <v>818</v>
      </c>
      <c r="H204" s="37" t="s">
        <v>815</v>
      </c>
      <c r="I204" s="37" t="s">
        <v>819</v>
      </c>
      <c r="J204" s="41" t="s">
        <v>232</v>
      </c>
      <c r="K204" s="41" t="s">
        <v>482</v>
      </c>
      <c r="L204" s="41" t="s">
        <v>51</v>
      </c>
      <c r="M204" s="41">
        <v>5</v>
      </c>
      <c r="N204" s="41">
        <v>8</v>
      </c>
      <c r="O204" s="41">
        <v>10</v>
      </c>
      <c r="P204" s="41">
        <v>30</v>
      </c>
      <c r="Q204" s="43"/>
      <c r="R204" s="68">
        <v>12.586884</v>
      </c>
      <c r="S204" s="68">
        <v>7.341038</v>
      </c>
      <c r="T204" s="43"/>
      <c r="U204" s="43"/>
      <c r="V204" s="43">
        <f t="shared" si="6"/>
        <v>19.927922</v>
      </c>
      <c r="W204" s="41" t="s">
        <v>52</v>
      </c>
      <c r="X204" s="41"/>
      <c r="Y204" s="41"/>
      <c r="Z204" s="41"/>
      <c r="AA204" s="41" t="s">
        <v>52</v>
      </c>
      <c r="AB204" s="41" t="s">
        <v>52</v>
      </c>
      <c r="AC204" s="41" t="s">
        <v>52</v>
      </c>
      <c r="AD204" s="41" t="s">
        <v>52</v>
      </c>
      <c r="AE204" s="41" t="s">
        <v>52</v>
      </c>
      <c r="AF204" s="41" t="s">
        <v>52</v>
      </c>
    </row>
    <row r="205" s="1" customFormat="1" customHeight="1" spans="1:32">
      <c r="A205" s="37">
        <v>199</v>
      </c>
      <c r="B205" s="37" t="s">
        <v>58</v>
      </c>
      <c r="C205" s="41" t="s">
        <v>227</v>
      </c>
      <c r="D205" s="41" t="s">
        <v>59</v>
      </c>
      <c r="E205" s="41" t="s">
        <v>227</v>
      </c>
      <c r="F205" s="37" t="s">
        <v>820</v>
      </c>
      <c r="G205" s="37" t="s">
        <v>821</v>
      </c>
      <c r="H205" s="37" t="s">
        <v>815</v>
      </c>
      <c r="I205" s="37" t="s">
        <v>822</v>
      </c>
      <c r="J205" s="41" t="s">
        <v>736</v>
      </c>
      <c r="K205" s="41" t="s">
        <v>731</v>
      </c>
      <c r="L205" s="41" t="s">
        <v>66</v>
      </c>
      <c r="M205" s="41">
        <v>20</v>
      </c>
      <c r="N205" s="41">
        <v>36</v>
      </c>
      <c r="O205" s="41">
        <v>45</v>
      </c>
      <c r="P205" s="41">
        <v>82</v>
      </c>
      <c r="Q205" s="43"/>
      <c r="R205" s="69">
        <v>50</v>
      </c>
      <c r="S205" s="43"/>
      <c r="T205" s="43"/>
      <c r="U205" s="43"/>
      <c r="V205" s="43">
        <f t="shared" si="6"/>
        <v>50</v>
      </c>
      <c r="W205" s="41" t="s">
        <v>52</v>
      </c>
      <c r="X205" s="41"/>
      <c r="Y205" s="41"/>
      <c r="Z205" s="41"/>
      <c r="AA205" s="41" t="s">
        <v>52</v>
      </c>
      <c r="AB205" s="41" t="s">
        <v>52</v>
      </c>
      <c r="AC205" s="41" t="s">
        <v>52</v>
      </c>
      <c r="AD205" s="41" t="s">
        <v>52</v>
      </c>
      <c r="AE205" s="41" t="s">
        <v>52</v>
      </c>
      <c r="AF205" s="41" t="s">
        <v>52</v>
      </c>
    </row>
    <row r="206" s="1" customFormat="1" customHeight="1" spans="1:32">
      <c r="A206" s="37">
        <v>200</v>
      </c>
      <c r="B206" s="37" t="s">
        <v>58</v>
      </c>
      <c r="C206" s="41" t="s">
        <v>450</v>
      </c>
      <c r="D206" s="41" t="s">
        <v>59</v>
      </c>
      <c r="E206" s="41" t="s">
        <v>450</v>
      </c>
      <c r="F206" s="37" t="s">
        <v>823</v>
      </c>
      <c r="G206" s="37" t="s">
        <v>824</v>
      </c>
      <c r="H206" s="37" t="s">
        <v>815</v>
      </c>
      <c r="I206" s="37" t="s">
        <v>825</v>
      </c>
      <c r="J206" s="41" t="s">
        <v>450</v>
      </c>
      <c r="K206" s="41" t="s">
        <v>826</v>
      </c>
      <c r="L206" s="41" t="s">
        <v>66</v>
      </c>
      <c r="M206" s="41">
        <v>90</v>
      </c>
      <c r="N206" s="41">
        <v>267</v>
      </c>
      <c r="O206" s="41">
        <v>405</v>
      </c>
      <c r="P206" s="41">
        <v>1428</v>
      </c>
      <c r="Q206" s="43"/>
      <c r="R206" s="43"/>
      <c r="S206" s="43">
        <v>49.850025</v>
      </c>
      <c r="T206" s="43"/>
      <c r="U206" s="43"/>
      <c r="V206" s="43">
        <f t="shared" si="6"/>
        <v>49.850025</v>
      </c>
      <c r="W206" s="41" t="s">
        <v>52</v>
      </c>
      <c r="X206" s="41"/>
      <c r="Y206" s="41"/>
      <c r="Z206" s="41"/>
      <c r="AA206" s="41" t="s">
        <v>52</v>
      </c>
      <c r="AB206" s="41" t="s">
        <v>52</v>
      </c>
      <c r="AC206" s="41" t="s">
        <v>52</v>
      </c>
      <c r="AD206" s="41" t="s">
        <v>52</v>
      </c>
      <c r="AE206" s="41" t="s">
        <v>52</v>
      </c>
      <c r="AF206" s="41" t="s">
        <v>52</v>
      </c>
    </row>
    <row r="207" s="1" customFormat="1" customHeight="1" spans="1:32">
      <c r="A207" s="37">
        <v>201</v>
      </c>
      <c r="B207" s="37" t="s">
        <v>58</v>
      </c>
      <c r="C207" s="41" t="s">
        <v>110</v>
      </c>
      <c r="D207" s="41" t="s">
        <v>59</v>
      </c>
      <c r="E207" s="41" t="s">
        <v>110</v>
      </c>
      <c r="F207" s="37" t="s">
        <v>827</v>
      </c>
      <c r="G207" s="37" t="s">
        <v>828</v>
      </c>
      <c r="H207" s="37" t="s">
        <v>815</v>
      </c>
      <c r="I207" s="37" t="s">
        <v>829</v>
      </c>
      <c r="J207" s="41" t="s">
        <v>110</v>
      </c>
      <c r="K207" s="41" t="s">
        <v>697</v>
      </c>
      <c r="L207" s="41" t="s">
        <v>51</v>
      </c>
      <c r="M207" s="41">
        <v>70</v>
      </c>
      <c r="N207" s="41">
        <v>213</v>
      </c>
      <c r="O207" s="41">
        <v>388</v>
      </c>
      <c r="P207" s="41">
        <v>1388</v>
      </c>
      <c r="Q207" s="43"/>
      <c r="R207" s="43"/>
      <c r="S207" s="43">
        <v>50</v>
      </c>
      <c r="T207" s="43"/>
      <c r="U207" s="43"/>
      <c r="V207" s="43">
        <f t="shared" si="6"/>
        <v>50</v>
      </c>
      <c r="W207" s="41" t="s">
        <v>52</v>
      </c>
      <c r="X207" s="41"/>
      <c r="Y207" s="41"/>
      <c r="Z207" s="41"/>
      <c r="AA207" s="41" t="s">
        <v>52</v>
      </c>
      <c r="AB207" s="41" t="s">
        <v>52</v>
      </c>
      <c r="AC207" s="41" t="s">
        <v>52</v>
      </c>
      <c r="AD207" s="41" t="s">
        <v>52</v>
      </c>
      <c r="AE207" s="41" t="s">
        <v>52</v>
      </c>
      <c r="AF207" s="41" t="s">
        <v>52</v>
      </c>
    </row>
    <row r="208" s="1" customFormat="1" customHeight="1" spans="1:32">
      <c r="A208" s="37">
        <v>202</v>
      </c>
      <c r="B208" s="37" t="s">
        <v>58</v>
      </c>
      <c r="C208" s="41" t="s">
        <v>44</v>
      </c>
      <c r="D208" s="41" t="s">
        <v>59</v>
      </c>
      <c r="E208" s="41" t="s">
        <v>44</v>
      </c>
      <c r="F208" s="37" t="s">
        <v>830</v>
      </c>
      <c r="G208" s="37" t="s">
        <v>831</v>
      </c>
      <c r="H208" s="37" t="s">
        <v>815</v>
      </c>
      <c r="I208" s="37" t="s">
        <v>832</v>
      </c>
      <c r="J208" s="41" t="s">
        <v>44</v>
      </c>
      <c r="K208" s="41" t="s">
        <v>833</v>
      </c>
      <c r="L208" s="41" t="s">
        <v>51</v>
      </c>
      <c r="M208" s="41">
        <v>45</v>
      </c>
      <c r="N208" s="41">
        <v>178</v>
      </c>
      <c r="O208" s="41">
        <v>245</v>
      </c>
      <c r="P208" s="41">
        <v>576</v>
      </c>
      <c r="Q208" s="43"/>
      <c r="R208" s="43"/>
      <c r="S208" s="43">
        <v>50</v>
      </c>
      <c r="T208" s="43"/>
      <c r="U208" s="43"/>
      <c r="V208" s="43">
        <f t="shared" si="6"/>
        <v>50</v>
      </c>
      <c r="W208" s="41" t="s">
        <v>52</v>
      </c>
      <c r="X208" s="41"/>
      <c r="Y208" s="41"/>
      <c r="Z208" s="41"/>
      <c r="AA208" s="41" t="s">
        <v>52</v>
      </c>
      <c r="AB208" s="41" t="s">
        <v>52</v>
      </c>
      <c r="AC208" s="41" t="s">
        <v>52</v>
      </c>
      <c r="AD208" s="41" t="s">
        <v>52</v>
      </c>
      <c r="AE208" s="41" t="s">
        <v>52</v>
      </c>
      <c r="AF208" s="41" t="s">
        <v>52</v>
      </c>
    </row>
    <row r="209" s="1" customFormat="1" customHeight="1" spans="1:32">
      <c r="A209" s="37">
        <v>203</v>
      </c>
      <c r="B209" s="37" t="s">
        <v>58</v>
      </c>
      <c r="C209" s="38" t="s">
        <v>92</v>
      </c>
      <c r="D209" s="41" t="s">
        <v>59</v>
      </c>
      <c r="E209" s="38" t="s">
        <v>92</v>
      </c>
      <c r="F209" s="37" t="s">
        <v>834</v>
      </c>
      <c r="G209" s="37" t="s">
        <v>835</v>
      </c>
      <c r="H209" s="37" t="s">
        <v>815</v>
      </c>
      <c r="I209" s="37" t="s">
        <v>836</v>
      </c>
      <c r="J209" s="41" t="s">
        <v>92</v>
      </c>
      <c r="K209" s="41" t="s">
        <v>118</v>
      </c>
      <c r="L209" s="41" t="s">
        <v>66</v>
      </c>
      <c r="M209" s="41">
        <v>30</v>
      </c>
      <c r="N209" s="41">
        <v>98</v>
      </c>
      <c r="O209" s="41">
        <v>80</v>
      </c>
      <c r="P209" s="41">
        <v>252</v>
      </c>
      <c r="Q209" s="43"/>
      <c r="R209" s="43"/>
      <c r="S209" s="43">
        <v>25</v>
      </c>
      <c r="T209" s="43"/>
      <c r="U209" s="43"/>
      <c r="V209" s="43">
        <f t="shared" si="6"/>
        <v>25</v>
      </c>
      <c r="W209" s="41" t="s">
        <v>52</v>
      </c>
      <c r="X209" s="41"/>
      <c r="Y209" s="41"/>
      <c r="Z209" s="41"/>
      <c r="AA209" s="41" t="s">
        <v>52</v>
      </c>
      <c r="AB209" s="41" t="s">
        <v>52</v>
      </c>
      <c r="AC209" s="41" t="s">
        <v>52</v>
      </c>
      <c r="AD209" s="41" t="s">
        <v>52</v>
      </c>
      <c r="AE209" s="41" t="s">
        <v>52</v>
      </c>
      <c r="AF209" s="41" t="s">
        <v>52</v>
      </c>
    </row>
    <row r="210" s="1" customFormat="1" customHeight="1" spans="1:32">
      <c r="A210" s="37">
        <v>204</v>
      </c>
      <c r="B210" s="37" t="s">
        <v>58</v>
      </c>
      <c r="C210" s="41" t="s">
        <v>92</v>
      </c>
      <c r="D210" s="41" t="s">
        <v>59</v>
      </c>
      <c r="E210" s="41" t="s">
        <v>92</v>
      </c>
      <c r="F210" s="37" t="s">
        <v>837</v>
      </c>
      <c r="G210" s="52" t="s">
        <v>838</v>
      </c>
      <c r="H210" s="37" t="s">
        <v>815</v>
      </c>
      <c r="I210" s="52" t="s">
        <v>839</v>
      </c>
      <c r="J210" s="41" t="s">
        <v>92</v>
      </c>
      <c r="K210" s="41" t="s">
        <v>840</v>
      </c>
      <c r="L210" s="41" t="s">
        <v>51</v>
      </c>
      <c r="M210" s="41">
        <v>28</v>
      </c>
      <c r="N210" s="41">
        <v>90</v>
      </c>
      <c r="O210" s="41">
        <v>123</v>
      </c>
      <c r="P210" s="41">
        <v>360</v>
      </c>
      <c r="Q210" s="43"/>
      <c r="R210" s="43">
        <v>0.221355</v>
      </c>
      <c r="S210" s="43">
        <v>14.778645</v>
      </c>
      <c r="T210" s="43"/>
      <c r="U210" s="43"/>
      <c r="V210" s="43">
        <f t="shared" si="6"/>
        <v>15</v>
      </c>
      <c r="W210" s="41" t="s">
        <v>52</v>
      </c>
      <c r="X210" s="41"/>
      <c r="Y210" s="41"/>
      <c r="Z210" s="41"/>
      <c r="AA210" s="41" t="s">
        <v>52</v>
      </c>
      <c r="AB210" s="41" t="s">
        <v>52</v>
      </c>
      <c r="AC210" s="41" t="s">
        <v>52</v>
      </c>
      <c r="AD210" s="41" t="s">
        <v>52</v>
      </c>
      <c r="AE210" s="41" t="s">
        <v>52</v>
      </c>
      <c r="AF210" s="41" t="s">
        <v>52</v>
      </c>
    </row>
    <row r="211" s="1" customFormat="1" customHeight="1" spans="1:32">
      <c r="A211" s="37">
        <v>205</v>
      </c>
      <c r="B211" s="37" t="s">
        <v>58</v>
      </c>
      <c r="C211" s="41" t="s">
        <v>53</v>
      </c>
      <c r="D211" s="41" t="s">
        <v>59</v>
      </c>
      <c r="E211" s="41" t="s">
        <v>53</v>
      </c>
      <c r="F211" s="37" t="s">
        <v>841</v>
      </c>
      <c r="G211" s="52" t="s">
        <v>842</v>
      </c>
      <c r="H211" s="37" t="s">
        <v>815</v>
      </c>
      <c r="I211" s="52" t="s">
        <v>843</v>
      </c>
      <c r="J211" s="41" t="s">
        <v>53</v>
      </c>
      <c r="K211" s="41" t="s">
        <v>844</v>
      </c>
      <c r="L211" s="41" t="s">
        <v>51</v>
      </c>
      <c r="M211" s="41">
        <v>12</v>
      </c>
      <c r="N211" s="41">
        <v>28</v>
      </c>
      <c r="O211" s="41">
        <v>260</v>
      </c>
      <c r="P211" s="41">
        <v>578</v>
      </c>
      <c r="Q211" s="43"/>
      <c r="R211" s="43">
        <v>6</v>
      </c>
      <c r="S211" s="43"/>
      <c r="T211" s="43"/>
      <c r="U211" s="43"/>
      <c r="V211" s="43">
        <f t="shared" si="6"/>
        <v>6</v>
      </c>
      <c r="W211" s="41" t="s">
        <v>52</v>
      </c>
      <c r="X211" s="41"/>
      <c r="Y211" s="41"/>
      <c r="Z211" s="41"/>
      <c r="AA211" s="41" t="s">
        <v>52</v>
      </c>
      <c r="AB211" s="41" t="s">
        <v>52</v>
      </c>
      <c r="AC211" s="41" t="s">
        <v>52</v>
      </c>
      <c r="AD211" s="41" t="s">
        <v>52</v>
      </c>
      <c r="AE211" s="41" t="s">
        <v>52</v>
      </c>
      <c r="AF211" s="41" t="s">
        <v>52</v>
      </c>
    </row>
    <row r="212" s="1" customFormat="1" customHeight="1" spans="1:32">
      <c r="A212" s="37">
        <v>206</v>
      </c>
      <c r="B212" s="37" t="s">
        <v>58</v>
      </c>
      <c r="C212" s="41" t="s">
        <v>450</v>
      </c>
      <c r="D212" s="41" t="s">
        <v>59</v>
      </c>
      <c r="E212" s="41" t="s">
        <v>450</v>
      </c>
      <c r="F212" s="37" t="s">
        <v>845</v>
      </c>
      <c r="G212" s="52" t="s">
        <v>846</v>
      </c>
      <c r="H212" s="37" t="s">
        <v>815</v>
      </c>
      <c r="I212" s="52" t="s">
        <v>847</v>
      </c>
      <c r="J212" s="41" t="s">
        <v>450</v>
      </c>
      <c r="K212" s="41" t="s">
        <v>848</v>
      </c>
      <c r="L212" s="41" t="s">
        <v>51</v>
      </c>
      <c r="M212" s="41">
        <v>3</v>
      </c>
      <c r="N212" s="41">
        <v>11</v>
      </c>
      <c r="O212" s="41">
        <v>83</v>
      </c>
      <c r="P212" s="41">
        <v>227</v>
      </c>
      <c r="Q212" s="43"/>
      <c r="R212" s="43"/>
      <c r="S212" s="43"/>
      <c r="T212" s="43">
        <v>11.388061</v>
      </c>
      <c r="U212" s="43"/>
      <c r="V212" s="43">
        <f t="shared" si="6"/>
        <v>11.388061</v>
      </c>
      <c r="W212" s="41" t="s">
        <v>52</v>
      </c>
      <c r="X212" s="41"/>
      <c r="Y212" s="41"/>
      <c r="Z212" s="41"/>
      <c r="AA212" s="41" t="s">
        <v>52</v>
      </c>
      <c r="AB212" s="41" t="s">
        <v>52</v>
      </c>
      <c r="AC212" s="41" t="s">
        <v>52</v>
      </c>
      <c r="AD212" s="41" t="s">
        <v>52</v>
      </c>
      <c r="AE212" s="41" t="s">
        <v>52</v>
      </c>
      <c r="AF212" s="41" t="s">
        <v>52</v>
      </c>
    </row>
    <row r="213" s="1" customFormat="1" customHeight="1" spans="1:32">
      <c r="A213" s="37">
        <v>207</v>
      </c>
      <c r="B213" s="37" t="s">
        <v>58</v>
      </c>
      <c r="C213" s="41" t="s">
        <v>450</v>
      </c>
      <c r="D213" s="41" t="s">
        <v>59</v>
      </c>
      <c r="E213" s="41" t="s">
        <v>450</v>
      </c>
      <c r="F213" s="37" t="s">
        <v>849</v>
      </c>
      <c r="G213" s="52" t="s">
        <v>850</v>
      </c>
      <c r="H213" s="37" t="s">
        <v>815</v>
      </c>
      <c r="I213" s="52" t="s">
        <v>851</v>
      </c>
      <c r="J213" s="41" t="s">
        <v>450</v>
      </c>
      <c r="K213" s="41" t="s">
        <v>474</v>
      </c>
      <c r="L213" s="41" t="s">
        <v>51</v>
      </c>
      <c r="M213" s="41">
        <v>46</v>
      </c>
      <c r="N213" s="41">
        <v>114</v>
      </c>
      <c r="O213" s="41">
        <v>547</v>
      </c>
      <c r="P213" s="41">
        <v>1703</v>
      </c>
      <c r="Q213" s="43"/>
      <c r="R213" s="43"/>
      <c r="S213" s="43">
        <v>3.81202</v>
      </c>
      <c r="T213" s="43">
        <v>2.123334</v>
      </c>
      <c r="U213" s="43">
        <v>7.944781</v>
      </c>
      <c r="V213" s="43">
        <f t="shared" si="6"/>
        <v>13.880135</v>
      </c>
      <c r="W213" s="41" t="s">
        <v>52</v>
      </c>
      <c r="X213" s="41"/>
      <c r="Y213" s="41"/>
      <c r="Z213" s="41"/>
      <c r="AA213" s="41" t="s">
        <v>52</v>
      </c>
      <c r="AB213" s="41" t="s">
        <v>52</v>
      </c>
      <c r="AC213" s="41" t="s">
        <v>52</v>
      </c>
      <c r="AD213" s="41" t="s">
        <v>52</v>
      </c>
      <c r="AE213" s="41" t="s">
        <v>52</v>
      </c>
      <c r="AF213" s="41" t="s">
        <v>52</v>
      </c>
    </row>
    <row r="214" s="1" customFormat="1" customHeight="1" spans="1:32">
      <c r="A214" s="37">
        <v>208</v>
      </c>
      <c r="B214" s="37" t="s">
        <v>58</v>
      </c>
      <c r="C214" s="41" t="s">
        <v>139</v>
      </c>
      <c r="D214" s="41" t="s">
        <v>59</v>
      </c>
      <c r="E214" s="41" t="s">
        <v>139</v>
      </c>
      <c r="F214" s="37" t="s">
        <v>852</v>
      </c>
      <c r="G214" s="52" t="s">
        <v>853</v>
      </c>
      <c r="H214" s="37" t="s">
        <v>815</v>
      </c>
      <c r="I214" s="52" t="s">
        <v>854</v>
      </c>
      <c r="J214" s="41" t="s">
        <v>139</v>
      </c>
      <c r="K214" s="41" t="s">
        <v>143</v>
      </c>
      <c r="L214" s="41" t="s">
        <v>51</v>
      </c>
      <c r="M214" s="41">
        <v>10</v>
      </c>
      <c r="N214" s="41">
        <v>48</v>
      </c>
      <c r="O214" s="41">
        <v>60</v>
      </c>
      <c r="P214" s="41">
        <v>306</v>
      </c>
      <c r="Q214" s="43"/>
      <c r="R214" s="43"/>
      <c r="S214" s="43">
        <v>16</v>
      </c>
      <c r="T214" s="43"/>
      <c r="U214" s="43"/>
      <c r="V214" s="43">
        <f t="shared" si="6"/>
        <v>16</v>
      </c>
      <c r="W214" s="41" t="s">
        <v>52</v>
      </c>
      <c r="X214" s="41"/>
      <c r="Y214" s="41"/>
      <c r="Z214" s="41"/>
      <c r="AA214" s="41" t="s">
        <v>52</v>
      </c>
      <c r="AB214" s="41" t="s">
        <v>52</v>
      </c>
      <c r="AC214" s="41" t="s">
        <v>52</v>
      </c>
      <c r="AD214" s="41" t="s">
        <v>52</v>
      </c>
      <c r="AE214" s="41" t="s">
        <v>52</v>
      </c>
      <c r="AF214" s="41" t="s">
        <v>52</v>
      </c>
    </row>
    <row r="215" s="1" customFormat="1" customHeight="1" spans="1:32">
      <c r="A215" s="37">
        <v>209</v>
      </c>
      <c r="B215" s="37" t="s">
        <v>58</v>
      </c>
      <c r="C215" s="41" t="s">
        <v>450</v>
      </c>
      <c r="D215" s="41" t="s">
        <v>59</v>
      </c>
      <c r="E215" s="41" t="s">
        <v>450</v>
      </c>
      <c r="F215" s="37" t="s">
        <v>855</v>
      </c>
      <c r="G215" s="52" t="s">
        <v>856</v>
      </c>
      <c r="H215" s="37" t="s">
        <v>815</v>
      </c>
      <c r="I215" s="52" t="s">
        <v>857</v>
      </c>
      <c r="J215" s="41" t="s">
        <v>450</v>
      </c>
      <c r="K215" s="41" t="s">
        <v>858</v>
      </c>
      <c r="L215" s="41" t="s">
        <v>66</v>
      </c>
      <c r="M215" s="41">
        <v>53</v>
      </c>
      <c r="N215" s="41">
        <v>152</v>
      </c>
      <c r="O215" s="41">
        <v>150</v>
      </c>
      <c r="P215" s="41">
        <v>465</v>
      </c>
      <c r="Q215" s="43"/>
      <c r="R215" s="43"/>
      <c r="S215" s="69">
        <v>33.729239</v>
      </c>
      <c r="T215" s="43"/>
      <c r="U215" s="43"/>
      <c r="V215" s="43">
        <f t="shared" si="6"/>
        <v>33.729239</v>
      </c>
      <c r="W215" s="41" t="s">
        <v>52</v>
      </c>
      <c r="X215" s="41"/>
      <c r="Y215" s="41"/>
      <c r="Z215" s="41"/>
      <c r="AA215" s="41" t="s">
        <v>52</v>
      </c>
      <c r="AB215" s="41" t="s">
        <v>52</v>
      </c>
      <c r="AC215" s="41" t="s">
        <v>52</v>
      </c>
      <c r="AD215" s="41" t="s">
        <v>52</v>
      </c>
      <c r="AE215" s="41" t="s">
        <v>52</v>
      </c>
      <c r="AF215" s="41" t="s">
        <v>52</v>
      </c>
    </row>
    <row r="216" s="1" customFormat="1" customHeight="1" spans="1:32">
      <c r="A216" s="37">
        <v>210</v>
      </c>
      <c r="B216" s="37" t="s">
        <v>58</v>
      </c>
      <c r="C216" s="41" t="s">
        <v>269</v>
      </c>
      <c r="D216" s="41" t="s">
        <v>59</v>
      </c>
      <c r="E216" s="41" t="s">
        <v>269</v>
      </c>
      <c r="F216" s="37" t="s">
        <v>859</v>
      </c>
      <c r="G216" s="52" t="s">
        <v>860</v>
      </c>
      <c r="H216" s="37" t="s">
        <v>815</v>
      </c>
      <c r="I216" s="52" t="s">
        <v>861</v>
      </c>
      <c r="J216" s="41" t="s">
        <v>269</v>
      </c>
      <c r="K216" s="41" t="s">
        <v>862</v>
      </c>
      <c r="L216" s="41" t="s">
        <v>66</v>
      </c>
      <c r="M216" s="41">
        <v>91</v>
      </c>
      <c r="N216" s="41">
        <v>284</v>
      </c>
      <c r="O216" s="41">
        <v>192</v>
      </c>
      <c r="P216" s="41">
        <v>619</v>
      </c>
      <c r="Q216" s="43"/>
      <c r="R216" s="43">
        <v>19.212</v>
      </c>
      <c r="S216" s="43">
        <v>10.788</v>
      </c>
      <c r="T216" s="43"/>
      <c r="U216" s="43"/>
      <c r="V216" s="43">
        <f t="shared" si="6"/>
        <v>30</v>
      </c>
      <c r="W216" s="41" t="s">
        <v>52</v>
      </c>
      <c r="X216" s="41"/>
      <c r="Y216" s="41"/>
      <c r="Z216" s="41"/>
      <c r="AA216" s="41" t="s">
        <v>52</v>
      </c>
      <c r="AB216" s="41" t="s">
        <v>52</v>
      </c>
      <c r="AC216" s="41" t="s">
        <v>52</v>
      </c>
      <c r="AD216" s="41" t="s">
        <v>52</v>
      </c>
      <c r="AE216" s="41" t="s">
        <v>52</v>
      </c>
      <c r="AF216" s="41" t="s">
        <v>52</v>
      </c>
    </row>
    <row r="217" s="1" customFormat="1" customHeight="1" spans="1:32">
      <c r="A217" s="37">
        <v>211</v>
      </c>
      <c r="B217" s="37" t="s">
        <v>863</v>
      </c>
      <c r="C217" s="41" t="s">
        <v>364</v>
      </c>
      <c r="D217" s="41" t="s">
        <v>59</v>
      </c>
      <c r="E217" s="41" t="s">
        <v>364</v>
      </c>
      <c r="F217" s="37" t="s">
        <v>864</v>
      </c>
      <c r="G217" s="52" t="s">
        <v>865</v>
      </c>
      <c r="H217" s="37" t="s">
        <v>815</v>
      </c>
      <c r="I217" s="52" t="s">
        <v>866</v>
      </c>
      <c r="J217" s="41" t="s">
        <v>364</v>
      </c>
      <c r="K217" s="41" t="s">
        <v>867</v>
      </c>
      <c r="L217" s="41" t="s">
        <v>51</v>
      </c>
      <c r="M217" s="41">
        <v>33</v>
      </c>
      <c r="N217" s="41">
        <v>120</v>
      </c>
      <c r="O217" s="41">
        <v>75</v>
      </c>
      <c r="P217" s="41">
        <v>250</v>
      </c>
      <c r="Q217" s="43"/>
      <c r="R217" s="43"/>
      <c r="S217" s="43">
        <v>39.5</v>
      </c>
      <c r="T217" s="43"/>
      <c r="U217" s="43"/>
      <c r="V217" s="43">
        <f t="shared" si="6"/>
        <v>39.5</v>
      </c>
      <c r="W217" s="41" t="s">
        <v>52</v>
      </c>
      <c r="X217" s="41"/>
      <c r="Y217" s="41"/>
      <c r="Z217" s="41"/>
      <c r="AA217" s="41" t="s">
        <v>52</v>
      </c>
      <c r="AB217" s="41" t="s">
        <v>52</v>
      </c>
      <c r="AC217" s="41" t="s">
        <v>52</v>
      </c>
      <c r="AD217" s="41" t="s">
        <v>52</v>
      </c>
      <c r="AE217" s="41" t="s">
        <v>52</v>
      </c>
      <c r="AF217" s="41" t="s">
        <v>52</v>
      </c>
    </row>
    <row r="218" s="1" customFormat="1" customHeight="1" spans="1:32">
      <c r="A218" s="37">
        <v>212</v>
      </c>
      <c r="B218" s="37" t="s">
        <v>863</v>
      </c>
      <c r="C218" s="41" t="s">
        <v>82</v>
      </c>
      <c r="D218" s="41" t="s">
        <v>59</v>
      </c>
      <c r="E218" s="41" t="s">
        <v>82</v>
      </c>
      <c r="F218" s="37" t="s">
        <v>868</v>
      </c>
      <c r="G218" s="52" t="s">
        <v>869</v>
      </c>
      <c r="H218" s="37" t="s">
        <v>815</v>
      </c>
      <c r="I218" s="52" t="s">
        <v>870</v>
      </c>
      <c r="J218" s="41" t="s">
        <v>82</v>
      </c>
      <c r="K218" s="41" t="s">
        <v>871</v>
      </c>
      <c r="L218" s="41" t="s">
        <v>66</v>
      </c>
      <c r="M218" s="41">
        <v>21</v>
      </c>
      <c r="N218" s="41">
        <v>67</v>
      </c>
      <c r="O218" s="41">
        <v>43</v>
      </c>
      <c r="P218" s="41">
        <v>140</v>
      </c>
      <c r="Q218" s="43"/>
      <c r="R218" s="43"/>
      <c r="S218" s="43">
        <v>40</v>
      </c>
      <c r="T218" s="43"/>
      <c r="U218" s="43"/>
      <c r="V218" s="43">
        <f t="shared" si="6"/>
        <v>40</v>
      </c>
      <c r="W218" s="41" t="s">
        <v>52</v>
      </c>
      <c r="X218" s="41"/>
      <c r="Y218" s="41"/>
      <c r="Z218" s="41"/>
      <c r="AA218" s="41" t="s">
        <v>52</v>
      </c>
      <c r="AB218" s="41" t="s">
        <v>52</v>
      </c>
      <c r="AC218" s="41" t="s">
        <v>52</v>
      </c>
      <c r="AD218" s="41" t="s">
        <v>52</v>
      </c>
      <c r="AE218" s="41" t="s">
        <v>52</v>
      </c>
      <c r="AF218" s="41" t="s">
        <v>52</v>
      </c>
    </row>
    <row r="219" s="1" customFormat="1" customHeight="1" spans="1:32">
      <c r="A219" s="37">
        <v>213</v>
      </c>
      <c r="B219" s="37" t="s">
        <v>58</v>
      </c>
      <c r="C219" s="41" t="s">
        <v>232</v>
      </c>
      <c r="D219" s="41" t="s">
        <v>59</v>
      </c>
      <c r="E219" s="41" t="s">
        <v>232</v>
      </c>
      <c r="F219" s="37" t="s">
        <v>872</v>
      </c>
      <c r="G219" s="52" t="s">
        <v>873</v>
      </c>
      <c r="H219" s="37" t="s">
        <v>815</v>
      </c>
      <c r="I219" s="52" t="s">
        <v>874</v>
      </c>
      <c r="J219" s="41" t="s">
        <v>232</v>
      </c>
      <c r="K219" s="41" t="s">
        <v>316</v>
      </c>
      <c r="L219" s="41" t="s">
        <v>51</v>
      </c>
      <c r="M219" s="41"/>
      <c r="N219" s="41"/>
      <c r="O219" s="41"/>
      <c r="P219" s="41"/>
      <c r="Q219" s="43"/>
      <c r="R219" s="43">
        <v>0.76899</v>
      </c>
      <c r="S219" s="43">
        <v>28.945362</v>
      </c>
      <c r="T219" s="43"/>
      <c r="U219" s="43"/>
      <c r="V219" s="43">
        <v>29.714352</v>
      </c>
      <c r="W219" s="41" t="s">
        <v>52</v>
      </c>
      <c r="X219" s="41"/>
      <c r="Y219" s="41"/>
      <c r="Z219" s="41"/>
      <c r="AA219" s="41" t="s">
        <v>52</v>
      </c>
      <c r="AB219" s="41" t="s">
        <v>52</v>
      </c>
      <c r="AC219" s="41" t="s">
        <v>52</v>
      </c>
      <c r="AD219" s="41" t="s">
        <v>52</v>
      </c>
      <c r="AE219" s="41" t="s">
        <v>52</v>
      </c>
      <c r="AF219" s="41" t="s">
        <v>52</v>
      </c>
    </row>
    <row r="220" s="1" customFormat="1" customHeight="1" spans="1:32">
      <c r="A220" s="37">
        <v>214</v>
      </c>
      <c r="B220" s="37" t="s">
        <v>58</v>
      </c>
      <c r="C220" s="41" t="s">
        <v>875</v>
      </c>
      <c r="D220" s="41" t="s">
        <v>59</v>
      </c>
      <c r="E220" s="41" t="s">
        <v>450</v>
      </c>
      <c r="F220" s="37" t="s">
        <v>876</v>
      </c>
      <c r="G220" s="52" t="s">
        <v>877</v>
      </c>
      <c r="H220" s="37" t="s">
        <v>815</v>
      </c>
      <c r="I220" s="52" t="s">
        <v>878</v>
      </c>
      <c r="J220" s="41" t="s">
        <v>875</v>
      </c>
      <c r="K220" s="41" t="s">
        <v>879</v>
      </c>
      <c r="L220" s="41" t="s">
        <v>51</v>
      </c>
      <c r="M220" s="41"/>
      <c r="N220" s="41"/>
      <c r="O220" s="41"/>
      <c r="P220" s="41"/>
      <c r="Q220" s="43"/>
      <c r="R220" s="43"/>
      <c r="S220" s="43">
        <v>17.237461</v>
      </c>
      <c r="T220" s="43">
        <v>0.111939</v>
      </c>
      <c r="U220" s="43">
        <v>10.6506</v>
      </c>
      <c r="V220" s="43">
        <v>28</v>
      </c>
      <c r="W220" s="41" t="s">
        <v>52</v>
      </c>
      <c r="X220" s="41"/>
      <c r="Y220" s="41"/>
      <c r="Z220" s="41"/>
      <c r="AA220" s="41" t="s">
        <v>52</v>
      </c>
      <c r="AB220" s="41" t="s">
        <v>52</v>
      </c>
      <c r="AC220" s="41" t="s">
        <v>52</v>
      </c>
      <c r="AD220" s="41" t="s">
        <v>52</v>
      </c>
      <c r="AE220" s="41" t="s">
        <v>52</v>
      </c>
      <c r="AF220" s="41" t="s">
        <v>52</v>
      </c>
    </row>
    <row r="221" s="1" customFormat="1" customHeight="1" spans="1:32">
      <c r="A221" s="3"/>
      <c r="B221" s="4"/>
      <c r="C221" s="3"/>
      <c r="D221" s="3"/>
      <c r="E221" s="3"/>
      <c r="F221" s="3"/>
      <c r="G221" s="5"/>
      <c r="H221" s="4"/>
      <c r="I221" s="5"/>
      <c r="J221" s="3"/>
      <c r="K221" s="3"/>
      <c r="L221" s="3"/>
      <c r="M221" s="3"/>
      <c r="N221" s="3"/>
      <c r="O221" s="3"/>
      <c r="P221" s="3"/>
      <c r="Q221" s="6"/>
      <c r="R221" s="6"/>
      <c r="S221" s="6"/>
      <c r="T221" s="6"/>
      <c r="U221" s="6"/>
      <c r="V221" s="6"/>
    </row>
    <row r="222" s="1" customFormat="1" customHeight="1" spans="1:32">
      <c r="A222" s="3"/>
      <c r="B222" s="4"/>
      <c r="C222" s="3"/>
      <c r="D222" s="3"/>
      <c r="E222" s="3"/>
      <c r="F222" s="3"/>
      <c r="G222" s="5"/>
      <c r="H222" s="4"/>
      <c r="I222" s="5"/>
      <c r="J222" s="3"/>
      <c r="K222" s="3"/>
      <c r="L222" s="3"/>
      <c r="M222" s="3"/>
      <c r="N222" s="3"/>
      <c r="O222" s="3"/>
      <c r="P222" s="3"/>
      <c r="Q222" s="6"/>
      <c r="R222" s="6"/>
      <c r="S222" s="6"/>
      <c r="T222" s="6"/>
      <c r="U222" s="6"/>
      <c r="V222" s="6"/>
    </row>
    <row r="223" s="1" customFormat="1" customHeight="1" spans="1:32">
      <c r="A223" s="3"/>
      <c r="B223" s="4"/>
      <c r="C223" s="3"/>
      <c r="D223" s="3"/>
      <c r="E223" s="3"/>
      <c r="F223" s="3"/>
      <c r="G223" s="5"/>
      <c r="H223" s="4"/>
      <c r="I223" s="5"/>
      <c r="J223" s="3"/>
      <c r="K223" s="3"/>
      <c r="L223" s="3"/>
      <c r="M223" s="3"/>
      <c r="N223" s="3"/>
      <c r="O223" s="3"/>
      <c r="P223" s="3"/>
      <c r="Q223" s="6"/>
      <c r="R223" s="6"/>
      <c r="S223" s="6"/>
      <c r="T223" s="6"/>
      <c r="U223" s="6"/>
      <c r="V223" s="6"/>
    </row>
    <row r="224" s="1" customFormat="1" customHeight="1" spans="1:32">
      <c r="A224" s="3"/>
      <c r="B224" s="4"/>
      <c r="C224" s="3"/>
      <c r="D224" s="3"/>
      <c r="E224" s="3"/>
      <c r="F224" s="3"/>
      <c r="G224" s="5"/>
      <c r="H224" s="4"/>
      <c r="I224" s="5"/>
      <c r="J224" s="3"/>
      <c r="K224" s="3"/>
      <c r="L224" s="3"/>
      <c r="M224" s="3"/>
      <c r="N224" s="3"/>
      <c r="O224" s="3"/>
      <c r="P224" s="3"/>
      <c r="Q224" s="6"/>
      <c r="R224" s="6"/>
      <c r="S224" s="6"/>
      <c r="T224" s="6"/>
      <c r="U224" s="6"/>
      <c r="V224" s="6"/>
    </row>
    <row r="225" s="1" customFormat="1" customHeight="1" spans="1:22">
      <c r="A225" s="3"/>
      <c r="B225" s="4"/>
      <c r="C225" s="3"/>
      <c r="D225" s="3"/>
      <c r="E225" s="3"/>
      <c r="F225" s="3"/>
      <c r="G225" s="5"/>
      <c r="H225" s="4"/>
      <c r="I225" s="5"/>
      <c r="J225" s="3"/>
      <c r="K225" s="3"/>
      <c r="L225" s="3"/>
      <c r="M225" s="3"/>
      <c r="N225" s="3"/>
      <c r="O225" s="3"/>
      <c r="P225" s="3"/>
      <c r="Q225" s="6"/>
      <c r="R225" s="6"/>
      <c r="S225" s="6"/>
      <c r="T225" s="6"/>
      <c r="U225" s="6"/>
      <c r="V225" s="6"/>
    </row>
    <row r="226" s="1" customFormat="1" customHeight="1" spans="1:22">
      <c r="A226" s="3"/>
      <c r="B226" s="4"/>
      <c r="C226" s="3"/>
      <c r="D226" s="3"/>
      <c r="E226" s="3"/>
      <c r="F226" s="3"/>
      <c r="G226" s="5"/>
      <c r="H226" s="4"/>
      <c r="I226" s="5"/>
      <c r="J226" s="3"/>
      <c r="K226" s="3"/>
      <c r="L226" s="3"/>
      <c r="M226" s="3"/>
      <c r="N226" s="3"/>
      <c r="O226" s="3"/>
      <c r="P226" s="3"/>
      <c r="Q226" s="6"/>
      <c r="R226" s="6"/>
      <c r="S226" s="6"/>
      <c r="T226" s="6"/>
      <c r="U226" s="6"/>
      <c r="V226" s="6"/>
    </row>
    <row r="227" s="1" customFormat="1" customHeight="1" spans="1:22">
      <c r="A227" s="3"/>
      <c r="B227" s="4"/>
      <c r="C227" s="3"/>
      <c r="D227" s="3"/>
      <c r="E227" s="3"/>
      <c r="F227" s="3"/>
      <c r="G227" s="5"/>
      <c r="H227" s="4"/>
      <c r="I227" s="5"/>
      <c r="J227" s="3"/>
      <c r="K227" s="3"/>
      <c r="L227" s="3"/>
      <c r="M227" s="3"/>
      <c r="N227" s="3"/>
      <c r="O227" s="3"/>
      <c r="P227" s="3"/>
      <c r="Q227" s="6"/>
      <c r="R227" s="6"/>
      <c r="S227" s="6"/>
      <c r="T227" s="6"/>
      <c r="U227" s="6"/>
      <c r="V227" s="6"/>
    </row>
    <row r="228" s="1" customFormat="1" customHeight="1" spans="1:22">
      <c r="A228" s="3"/>
      <c r="B228" s="4"/>
      <c r="C228" s="3"/>
      <c r="D228" s="3"/>
      <c r="E228" s="3"/>
      <c r="F228" s="3"/>
      <c r="G228" s="5"/>
      <c r="H228" s="4"/>
      <c r="I228" s="5"/>
      <c r="J228" s="3"/>
      <c r="K228" s="3"/>
      <c r="L228" s="3"/>
      <c r="M228" s="3"/>
      <c r="N228" s="3"/>
      <c r="O228" s="3"/>
      <c r="P228" s="3"/>
      <c r="Q228" s="6"/>
      <c r="R228" s="6"/>
      <c r="S228" s="6"/>
      <c r="T228" s="6"/>
      <c r="U228" s="6"/>
      <c r="V228" s="6"/>
    </row>
    <row r="229" s="1" customFormat="1" customHeight="1" spans="1:22">
      <c r="A229" s="3"/>
      <c r="B229" s="4"/>
      <c r="C229" s="3"/>
      <c r="D229" s="3"/>
      <c r="E229" s="3"/>
      <c r="F229" s="3"/>
      <c r="G229" s="5"/>
      <c r="H229" s="4"/>
      <c r="I229" s="5"/>
      <c r="J229" s="3"/>
      <c r="K229" s="3"/>
      <c r="L229" s="3"/>
      <c r="M229" s="3"/>
      <c r="N229" s="3"/>
      <c r="O229" s="3"/>
      <c r="P229" s="3"/>
      <c r="Q229" s="6"/>
      <c r="R229" s="6"/>
      <c r="S229" s="6"/>
      <c r="T229" s="6"/>
      <c r="U229" s="6"/>
      <c r="V229" s="6"/>
    </row>
    <row r="230" s="1" customFormat="1" customHeight="1" spans="1:22">
      <c r="A230" s="3"/>
      <c r="B230" s="4"/>
      <c r="C230" s="3"/>
      <c r="D230" s="3"/>
      <c r="E230" s="3"/>
      <c r="F230" s="3"/>
      <c r="G230" s="5"/>
      <c r="H230" s="4"/>
      <c r="I230" s="5"/>
      <c r="J230" s="3"/>
      <c r="K230" s="3"/>
      <c r="L230" s="3"/>
      <c r="M230" s="3"/>
      <c r="N230" s="3"/>
      <c r="O230" s="3"/>
      <c r="P230" s="3"/>
      <c r="Q230" s="6"/>
      <c r="R230" s="6"/>
      <c r="S230" s="6"/>
      <c r="T230" s="6"/>
      <c r="U230" s="6"/>
      <c r="V230" s="6"/>
    </row>
    <row r="231" s="1" customFormat="1" customHeight="1" spans="1:22">
      <c r="A231" s="3"/>
      <c r="B231" s="4"/>
      <c r="C231" s="3"/>
      <c r="D231" s="3"/>
      <c r="E231" s="3"/>
      <c r="F231" s="3"/>
      <c r="G231" s="5"/>
      <c r="H231" s="4"/>
      <c r="I231" s="5"/>
      <c r="J231" s="3"/>
      <c r="K231" s="3"/>
      <c r="L231" s="3"/>
      <c r="M231" s="3"/>
      <c r="N231" s="3"/>
      <c r="O231" s="3"/>
      <c r="P231" s="3"/>
      <c r="Q231" s="6"/>
      <c r="R231" s="6"/>
      <c r="S231" s="6"/>
      <c r="T231" s="6"/>
      <c r="U231" s="6"/>
      <c r="V231" s="6"/>
    </row>
    <row r="232" s="1" customFormat="1" customHeight="1" spans="1:22">
      <c r="A232" s="3"/>
      <c r="B232" s="4"/>
      <c r="C232" s="3"/>
      <c r="D232" s="3"/>
      <c r="E232" s="3"/>
      <c r="F232" s="3"/>
      <c r="G232" s="5"/>
      <c r="H232" s="4"/>
      <c r="I232" s="5"/>
      <c r="J232" s="3"/>
      <c r="K232" s="3"/>
      <c r="L232" s="3"/>
      <c r="M232" s="3"/>
      <c r="N232" s="3"/>
      <c r="O232" s="3"/>
      <c r="P232" s="3"/>
      <c r="Q232" s="6"/>
      <c r="R232" s="6"/>
      <c r="S232" s="6"/>
      <c r="T232" s="6"/>
      <c r="U232" s="6"/>
      <c r="V232" s="6"/>
    </row>
    <row r="233" s="1" customFormat="1" customHeight="1" spans="1:22">
      <c r="A233" s="3"/>
      <c r="B233" s="4"/>
      <c r="C233" s="3"/>
      <c r="D233" s="3"/>
      <c r="E233" s="3"/>
      <c r="F233" s="3"/>
      <c r="G233" s="5"/>
      <c r="H233" s="4"/>
      <c r="I233" s="5"/>
      <c r="J233" s="3"/>
      <c r="K233" s="3"/>
      <c r="L233" s="3"/>
      <c r="M233" s="3"/>
      <c r="N233" s="3"/>
      <c r="O233" s="3"/>
      <c r="P233" s="3"/>
      <c r="Q233" s="6"/>
      <c r="R233" s="6"/>
      <c r="S233" s="6"/>
      <c r="T233" s="6"/>
      <c r="U233" s="6"/>
      <c r="V233" s="6"/>
    </row>
    <row r="234" s="1" customFormat="1" customHeight="1" spans="1:22">
      <c r="A234" s="3"/>
      <c r="B234" s="4"/>
      <c r="C234" s="3"/>
      <c r="D234" s="3"/>
      <c r="E234" s="3"/>
      <c r="F234" s="3"/>
      <c r="G234" s="5"/>
      <c r="H234" s="4"/>
      <c r="I234" s="5"/>
      <c r="J234" s="3"/>
      <c r="K234" s="3"/>
      <c r="L234" s="3"/>
      <c r="M234" s="3"/>
      <c r="N234" s="3"/>
      <c r="O234" s="3"/>
      <c r="P234" s="3"/>
      <c r="Q234" s="6"/>
      <c r="R234" s="6"/>
      <c r="S234" s="6"/>
      <c r="T234" s="6"/>
      <c r="U234" s="6"/>
      <c r="V234" s="6"/>
    </row>
  </sheetData>
  <mergeCells count="39">
    <mergeCell ref="A1:AF1"/>
    <mergeCell ref="R2:V2"/>
    <mergeCell ref="R3:U3"/>
    <mergeCell ref="W4:X4"/>
    <mergeCell ref="Y4:Z4"/>
    <mergeCell ref="AA5:AB5"/>
    <mergeCell ref="AC5:AD5"/>
    <mergeCell ref="A2:A6"/>
    <mergeCell ref="B2:B6"/>
    <mergeCell ref="C2:C6"/>
    <mergeCell ref="D2:D6"/>
    <mergeCell ref="E2:E6"/>
    <mergeCell ref="F2:F6"/>
    <mergeCell ref="G2:G6"/>
    <mergeCell ref="H2:H6"/>
    <mergeCell ref="I2:I6"/>
    <mergeCell ref="J4:J6"/>
    <mergeCell ref="K4:K6"/>
    <mergeCell ref="L2:L6"/>
    <mergeCell ref="M4:M6"/>
    <mergeCell ref="N4:N6"/>
    <mergeCell ref="O4:O6"/>
    <mergeCell ref="P4:P6"/>
    <mergeCell ref="Q4:Q6"/>
    <mergeCell ref="R4:R6"/>
    <mergeCell ref="S4:S6"/>
    <mergeCell ref="T4:T6"/>
    <mergeCell ref="U4:U6"/>
    <mergeCell ref="V3:V6"/>
    <mergeCell ref="W5:W6"/>
    <mergeCell ref="X5:X6"/>
    <mergeCell ref="Y5:Y6"/>
    <mergeCell ref="Z5:Z6"/>
    <mergeCell ref="J2:K3"/>
    <mergeCell ref="M2:N3"/>
    <mergeCell ref="O2:P3"/>
    <mergeCell ref="AE2:AF5"/>
    <mergeCell ref="W2:Z3"/>
    <mergeCell ref="AA2:AD4"/>
  </mergeCells>
  <pageMargins left="0.751388888888889" right="0.751388888888889" top="1" bottom="1" header="0.5" footer="0.5"/>
  <pageSetup paperSize="9" scale="61"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朱峰</dc:creator>
  <cp:lastModifiedBy>CHEN FU</cp:lastModifiedBy>
  <dcterms:created xsi:type="dcterms:W3CDTF">2024-08-19T10:22:00Z</dcterms:created>
  <dcterms:modified xsi:type="dcterms:W3CDTF">2025-12-31T01:20:47Z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4E237F28687F4C8CB4C0ED842BC22C78_13</vt:lpwstr>
  </property>
  <property fmtid="{D5CDD505-2E9C-101B-9397-08002B2CF9AE}" pid="3" name="KSOProductBuildVer">
    <vt:lpwstr>2052-12.1.0.24034</vt:lpwstr>
  </property>
  <property fmtid="{D5CDD505-2E9C-101B-9397-08002B2CF9AE}" pid="4" name="CalculationRule">
    <vt:i4>0</vt:i4>
  </property>
</Properties>
</file>